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tabRatio="710" firstSheet="2" activeTab="2"/>
  </bookViews>
  <sheets>
    <sheet name="Macro1" sheetId="18" state="veryHidden" r:id="rId1"/>
    <sheet name="Chart1" sheetId="25" state="hidden" r:id="rId2"/>
    <sheet name="2026年计划项目表" sheetId="15" r:id="rId3"/>
    <sheet name="Sheet2" sheetId="24" r:id="rId4"/>
  </sheets>
  <definedNames>
    <definedName name="_xlnm._FilterDatabase" localSheetId="2" hidden="1">'2026年计划项目表'!$A$5:$HU$213</definedName>
    <definedName name="_xlnm.Print_Area" localSheetId="2">'2026年计划项目表'!$A$1:$AI$213</definedName>
    <definedName name="_xlnm.Print_Titles" localSheetId="2">'2026年计划项目表'!$2:$5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<sst xmlns="http://schemas.openxmlformats.org/spreadsheetml/2006/main" count="2042" uniqueCount="705">
  <si>
    <r>
      <rPr>
        <b/>
        <sz val="48"/>
        <rFont val="Times New Roman"/>
        <charset val="134"/>
      </rPr>
      <t>2026</t>
    </r>
    <r>
      <rPr>
        <b/>
        <sz val="48"/>
        <rFont val="方正小标宋简体"/>
        <charset val="134"/>
      </rPr>
      <t>年秦淮区城市建设计划项目表</t>
    </r>
  </si>
  <si>
    <r>
      <rPr>
        <b/>
        <sz val="18"/>
        <rFont val="宋体"/>
        <charset val="134"/>
      </rPr>
      <t>检查行</t>
    </r>
  </si>
  <si>
    <r>
      <rPr>
        <b/>
        <sz val="18"/>
        <rFont val="方正黑体简体"/>
        <charset val="134"/>
      </rPr>
      <t>序号</t>
    </r>
  </si>
  <si>
    <r>
      <rPr>
        <b/>
        <sz val="18"/>
        <rFont val="方正黑体简体"/>
        <charset val="134"/>
      </rPr>
      <t>项目名称</t>
    </r>
  </si>
  <si>
    <r>
      <rPr>
        <b/>
        <sz val="18"/>
        <rFont val="方正黑体简体"/>
        <charset val="134"/>
      </rPr>
      <t>项目</t>
    </r>
    <r>
      <rPr>
        <b/>
        <sz val="18"/>
        <rFont val="Times New Roman"/>
        <charset val="134"/>
      </rPr>
      <t xml:space="preserve">
</t>
    </r>
    <r>
      <rPr>
        <b/>
        <sz val="18"/>
        <rFont val="方正黑体简体"/>
        <charset val="134"/>
      </rPr>
      <t>类别</t>
    </r>
  </si>
  <si>
    <r>
      <rPr>
        <b/>
        <sz val="18"/>
        <rFont val="方正黑体简体"/>
        <charset val="134"/>
      </rPr>
      <t>国家政策资金支持领域</t>
    </r>
  </si>
  <si>
    <r>
      <rPr>
        <b/>
        <sz val="18"/>
        <rFont val="方正黑体简体"/>
        <charset val="134"/>
      </rPr>
      <t>建设地点、规模及内容</t>
    </r>
  </si>
  <si>
    <r>
      <rPr>
        <b/>
        <sz val="18"/>
        <rFont val="方正黑体简体"/>
        <charset val="134"/>
      </rPr>
      <t>建设</t>
    </r>
    <r>
      <rPr>
        <b/>
        <sz val="18"/>
        <rFont val="Times New Roman"/>
        <charset val="134"/>
      </rPr>
      <t xml:space="preserve">
</t>
    </r>
    <r>
      <rPr>
        <b/>
        <sz val="18"/>
        <rFont val="方正黑体简体"/>
        <charset val="134"/>
      </rPr>
      <t>年限</t>
    </r>
  </si>
  <si>
    <r>
      <rPr>
        <b/>
        <sz val="18"/>
        <rFont val="方正黑体简体"/>
        <charset val="134"/>
      </rPr>
      <t>总投资</t>
    </r>
    <r>
      <rPr>
        <b/>
        <sz val="18"/>
        <rFont val="Times New Roman"/>
        <charset val="134"/>
      </rPr>
      <t xml:space="preserve">
</t>
    </r>
    <r>
      <rPr>
        <b/>
        <sz val="18"/>
        <rFont val="方正黑体简体"/>
        <charset val="134"/>
      </rPr>
      <t>（万元）</t>
    </r>
  </si>
  <si>
    <r>
      <rPr>
        <b/>
        <sz val="18"/>
        <rFont val="方正黑体简体"/>
        <charset val="134"/>
      </rPr>
      <t>是否为市计划项目（是</t>
    </r>
    <r>
      <rPr>
        <b/>
        <sz val="18"/>
        <rFont val="Times New Roman"/>
        <charset val="134"/>
      </rPr>
      <t>/</t>
    </r>
    <r>
      <rPr>
        <b/>
        <sz val="18"/>
        <rFont val="方正黑体简体"/>
        <charset val="134"/>
      </rPr>
      <t>否）</t>
    </r>
  </si>
  <si>
    <r>
      <rPr>
        <b/>
        <sz val="18"/>
        <rFont val="方正黑体简体"/>
        <charset val="134"/>
      </rPr>
      <t>资金政策（市区配比）</t>
    </r>
  </si>
  <si>
    <r>
      <rPr>
        <b/>
        <sz val="18"/>
        <rFont val="方正黑体简体"/>
        <charset val="134"/>
      </rPr>
      <t>立项文号</t>
    </r>
  </si>
  <si>
    <r>
      <rPr>
        <b/>
        <sz val="18"/>
        <rFont val="方正黑体简体"/>
        <charset val="134"/>
      </rPr>
      <t>计划</t>
    </r>
    <r>
      <rPr>
        <b/>
        <sz val="18"/>
        <rFont val="Times New Roman"/>
        <charset val="134"/>
      </rPr>
      <t xml:space="preserve">
</t>
    </r>
    <r>
      <rPr>
        <b/>
        <sz val="18"/>
        <rFont val="方正黑体简体"/>
        <charset val="134"/>
      </rPr>
      <t>开工时间</t>
    </r>
  </si>
  <si>
    <r>
      <rPr>
        <b/>
        <sz val="18"/>
        <rFont val="方正黑体简体"/>
        <charset val="134"/>
      </rPr>
      <t>至</t>
    </r>
    <r>
      <rPr>
        <b/>
        <sz val="18"/>
        <rFont val="Times New Roman"/>
        <charset val="134"/>
      </rPr>
      <t>2025</t>
    </r>
    <r>
      <rPr>
        <b/>
        <sz val="18"/>
        <rFont val="方正黑体简体"/>
        <charset val="134"/>
      </rPr>
      <t>年年底累计完成投资</t>
    </r>
  </si>
  <si>
    <r>
      <rPr>
        <b/>
        <sz val="18"/>
        <rFont val="Times New Roman"/>
        <charset val="134"/>
      </rPr>
      <t>2026</t>
    </r>
    <r>
      <rPr>
        <b/>
        <sz val="18"/>
        <rFont val="方正黑体简体"/>
        <charset val="134"/>
      </rPr>
      <t>年</t>
    </r>
    <r>
      <rPr>
        <b/>
        <sz val="18"/>
        <rFont val="Times New Roman"/>
        <charset val="134"/>
      </rPr>
      <t xml:space="preserve">
</t>
    </r>
    <r>
      <rPr>
        <b/>
        <sz val="18"/>
        <rFont val="方正黑体简体"/>
        <charset val="134"/>
      </rPr>
      <t>形象进度</t>
    </r>
  </si>
  <si>
    <r>
      <rPr>
        <b/>
        <sz val="18"/>
        <rFont val="Times New Roman"/>
        <charset val="134"/>
      </rPr>
      <t>2026</t>
    </r>
    <r>
      <rPr>
        <b/>
        <sz val="18"/>
        <rFont val="方正黑体简体"/>
        <charset val="134"/>
      </rPr>
      <t>年计划投资</t>
    </r>
    <r>
      <rPr>
        <b/>
        <sz val="18"/>
        <rFont val="Times New Roman"/>
        <charset val="134"/>
      </rPr>
      <t xml:space="preserve">
</t>
    </r>
    <r>
      <rPr>
        <b/>
        <sz val="18"/>
        <rFont val="方正黑体简体"/>
        <charset val="134"/>
      </rPr>
      <t>（万元）</t>
    </r>
  </si>
  <si>
    <r>
      <rPr>
        <b/>
        <sz val="18"/>
        <rFont val="Times New Roman"/>
        <charset val="134"/>
      </rPr>
      <t>2026</t>
    </r>
    <r>
      <rPr>
        <b/>
        <sz val="18"/>
        <rFont val="方正黑体简体"/>
        <charset val="134"/>
      </rPr>
      <t>年投资构成（万元）</t>
    </r>
  </si>
  <si>
    <r>
      <rPr>
        <b/>
        <sz val="18"/>
        <rFont val="Times New Roman"/>
        <charset val="134"/>
      </rPr>
      <t>2026</t>
    </r>
    <r>
      <rPr>
        <b/>
        <sz val="18"/>
        <rFont val="方正黑体简体"/>
        <charset val="134"/>
      </rPr>
      <t>年市城建资金预算</t>
    </r>
  </si>
  <si>
    <r>
      <rPr>
        <b/>
        <sz val="18"/>
        <rFont val="Times New Roman"/>
        <charset val="134"/>
      </rPr>
      <t>2026</t>
    </r>
    <r>
      <rPr>
        <b/>
        <sz val="18"/>
        <rFont val="方正黑体简体"/>
        <charset val="134"/>
      </rPr>
      <t>年市级资金实际需求</t>
    </r>
  </si>
  <si>
    <r>
      <rPr>
        <b/>
        <sz val="18"/>
        <rFont val="Times New Roman"/>
        <charset val="134"/>
      </rPr>
      <t>2027</t>
    </r>
    <r>
      <rPr>
        <b/>
        <sz val="18"/>
        <rFont val="方正黑体简体"/>
        <charset val="134"/>
      </rPr>
      <t>年市级资金实际需求</t>
    </r>
  </si>
  <si>
    <r>
      <rPr>
        <b/>
        <sz val="18"/>
        <rFont val="Times New Roman"/>
        <charset val="134"/>
      </rPr>
      <t>2028</t>
    </r>
    <r>
      <rPr>
        <b/>
        <sz val="18"/>
        <rFont val="方正黑体简体"/>
        <charset val="134"/>
      </rPr>
      <t>年市级资金实际需求</t>
    </r>
  </si>
  <si>
    <r>
      <rPr>
        <b/>
        <sz val="18"/>
        <rFont val="方正黑体简体"/>
        <charset val="134"/>
      </rPr>
      <t>责任</t>
    </r>
    <r>
      <rPr>
        <b/>
        <sz val="18"/>
        <rFont val="Times New Roman"/>
        <charset val="134"/>
      </rPr>
      <t xml:space="preserve">
</t>
    </r>
    <r>
      <rPr>
        <b/>
        <sz val="18"/>
        <rFont val="方正黑体简体"/>
        <charset val="134"/>
      </rPr>
      <t>单位</t>
    </r>
  </si>
  <si>
    <r>
      <rPr>
        <b/>
        <sz val="18"/>
        <rFont val="方正黑体简体"/>
        <charset val="134"/>
      </rPr>
      <t>实施</t>
    </r>
    <r>
      <rPr>
        <b/>
        <sz val="18"/>
        <rFont val="Times New Roman"/>
        <charset val="134"/>
      </rPr>
      <t xml:space="preserve">
</t>
    </r>
    <r>
      <rPr>
        <b/>
        <sz val="18"/>
        <rFont val="方正黑体简体"/>
        <charset val="134"/>
      </rPr>
      <t>单位</t>
    </r>
  </si>
  <si>
    <r>
      <rPr>
        <b/>
        <sz val="18"/>
        <rFont val="宋体"/>
        <charset val="134"/>
      </rPr>
      <t>项目建设必要性</t>
    </r>
  </si>
  <si>
    <r>
      <rPr>
        <b/>
        <sz val="18"/>
        <rFont val="方正黑体简体"/>
        <charset val="134"/>
      </rPr>
      <t>项目具体联系人及联系方式</t>
    </r>
  </si>
  <si>
    <r>
      <rPr>
        <b/>
        <sz val="18"/>
        <rFont val="方正黑体简体"/>
        <charset val="134"/>
      </rPr>
      <t>备注</t>
    </r>
  </si>
  <si>
    <r>
      <rPr>
        <b/>
        <sz val="18"/>
        <rFont val="宋体"/>
        <charset val="134"/>
      </rPr>
      <t>区财政总投资</t>
    </r>
  </si>
  <si>
    <r>
      <rPr>
        <b/>
        <sz val="18"/>
        <rFont val="宋体"/>
        <charset val="134"/>
      </rPr>
      <t>区财政还需投资</t>
    </r>
  </si>
  <si>
    <r>
      <rPr>
        <b/>
        <sz val="18"/>
        <rFont val="宋体"/>
        <charset val="134"/>
      </rPr>
      <t>其中续建还需投资</t>
    </r>
  </si>
  <si>
    <r>
      <rPr>
        <b/>
        <sz val="18"/>
        <rFont val="宋体"/>
        <charset val="134"/>
      </rPr>
      <t>新建还需投资</t>
    </r>
  </si>
  <si>
    <r>
      <rPr>
        <b/>
        <sz val="18"/>
        <rFont val="方正黑体简体"/>
        <charset val="134"/>
      </rPr>
      <t>征地拆迁费用</t>
    </r>
  </si>
  <si>
    <r>
      <rPr>
        <b/>
        <sz val="18"/>
        <rFont val="方正黑体简体"/>
        <charset val="134"/>
      </rPr>
      <t>工程建设费用</t>
    </r>
  </si>
  <si>
    <r>
      <rPr>
        <b/>
        <sz val="18"/>
        <rFont val="方正黑体简体"/>
        <charset val="134"/>
      </rPr>
      <t>合计</t>
    </r>
  </si>
  <si>
    <r>
      <rPr>
        <b/>
        <sz val="18"/>
        <rFont val="方正黑体简体"/>
        <charset val="134"/>
      </rPr>
      <t>国省</t>
    </r>
    <r>
      <rPr>
        <b/>
        <sz val="18"/>
        <rFont val="Times New Roman"/>
        <charset val="134"/>
      </rPr>
      <t xml:space="preserve">
</t>
    </r>
    <r>
      <rPr>
        <b/>
        <sz val="18"/>
        <rFont val="方正黑体简体"/>
        <charset val="134"/>
      </rPr>
      <t>补助</t>
    </r>
  </si>
  <si>
    <r>
      <rPr>
        <b/>
        <sz val="18"/>
        <rFont val="方正黑体简体"/>
        <charset val="134"/>
      </rPr>
      <t>市级投资</t>
    </r>
  </si>
  <si>
    <r>
      <rPr>
        <b/>
        <sz val="18"/>
        <rFont val="方正黑体简体"/>
        <charset val="134"/>
      </rPr>
      <t>区级投资</t>
    </r>
  </si>
  <si>
    <r>
      <rPr>
        <b/>
        <sz val="18"/>
        <rFont val="方正黑体简体"/>
        <charset val="134"/>
      </rPr>
      <t>社会投资</t>
    </r>
  </si>
  <si>
    <r>
      <rPr>
        <b/>
        <sz val="18"/>
        <rFont val="方正黑体简体"/>
        <charset val="134"/>
      </rPr>
      <t>其他</t>
    </r>
  </si>
  <si>
    <r>
      <rPr>
        <b/>
        <sz val="18"/>
        <rFont val="方正黑体简体"/>
        <charset val="134"/>
      </rPr>
      <t>市城建</t>
    </r>
    <r>
      <rPr>
        <b/>
        <sz val="18"/>
        <rFont val="Times New Roman"/>
        <charset val="134"/>
      </rPr>
      <t xml:space="preserve">
</t>
    </r>
    <r>
      <rPr>
        <b/>
        <sz val="18"/>
        <rFont val="方正黑体简体"/>
        <charset val="134"/>
      </rPr>
      <t>资金</t>
    </r>
  </si>
  <si>
    <r>
      <rPr>
        <b/>
        <sz val="18"/>
        <rFont val="方正黑体简体"/>
        <charset val="134"/>
      </rPr>
      <t>市其他</t>
    </r>
    <r>
      <rPr>
        <b/>
        <sz val="18"/>
        <rFont val="Times New Roman"/>
        <charset val="134"/>
      </rPr>
      <t xml:space="preserve">
</t>
    </r>
    <r>
      <rPr>
        <b/>
        <sz val="18"/>
        <rFont val="方正黑体简体"/>
        <charset val="134"/>
      </rPr>
      <t>专项</t>
    </r>
  </si>
  <si>
    <r>
      <rPr>
        <b/>
        <sz val="18"/>
        <rFont val="方正黑体简体"/>
        <charset val="134"/>
      </rPr>
      <t>市级</t>
    </r>
    <r>
      <rPr>
        <b/>
        <sz val="18"/>
        <rFont val="Times New Roman"/>
        <charset val="134"/>
      </rPr>
      <t xml:space="preserve">
</t>
    </r>
    <r>
      <rPr>
        <b/>
        <sz val="18"/>
        <rFont val="方正黑体简体"/>
        <charset val="134"/>
      </rPr>
      <t>板块</t>
    </r>
  </si>
  <si>
    <r>
      <rPr>
        <b/>
        <sz val="18"/>
        <rFont val="方正黑体简体"/>
        <charset val="134"/>
      </rPr>
      <t>国有企业自筹</t>
    </r>
  </si>
  <si>
    <r>
      <rPr>
        <b/>
        <sz val="18"/>
        <rFont val="方正黑体简体"/>
        <charset val="134"/>
      </rPr>
      <t>区级</t>
    </r>
    <r>
      <rPr>
        <b/>
        <sz val="18"/>
        <rFont val="Times New Roman"/>
        <charset val="134"/>
      </rPr>
      <t xml:space="preserve">
</t>
    </r>
    <r>
      <rPr>
        <b/>
        <sz val="18"/>
        <rFont val="方正黑体简体"/>
        <charset val="134"/>
      </rPr>
      <t>财政</t>
    </r>
  </si>
  <si>
    <r>
      <rPr>
        <b/>
        <sz val="18"/>
        <rFont val="方正黑体简体"/>
        <charset val="134"/>
      </rPr>
      <t>区企业</t>
    </r>
    <r>
      <rPr>
        <b/>
        <sz val="18"/>
        <rFont val="Times New Roman"/>
        <charset val="134"/>
      </rPr>
      <t xml:space="preserve">
</t>
    </r>
    <r>
      <rPr>
        <b/>
        <sz val="18"/>
        <rFont val="方正黑体简体"/>
        <charset val="134"/>
      </rPr>
      <t>自筹</t>
    </r>
  </si>
  <si>
    <r>
      <rPr>
        <b/>
        <sz val="18"/>
        <rFont val="方正黑体简体"/>
        <charset val="134"/>
      </rPr>
      <t>区级</t>
    </r>
    <r>
      <rPr>
        <b/>
        <sz val="18"/>
        <rFont val="Times New Roman"/>
        <charset val="134"/>
      </rPr>
      <t xml:space="preserve">
</t>
    </r>
    <r>
      <rPr>
        <b/>
        <sz val="18"/>
        <rFont val="方正黑体简体"/>
        <charset val="134"/>
      </rPr>
      <t>板块</t>
    </r>
  </si>
  <si>
    <r>
      <rPr>
        <b/>
        <sz val="18"/>
        <rFont val="宋体"/>
        <charset val="134"/>
      </rPr>
      <t>注：标★为市计划项目</t>
    </r>
  </si>
  <si>
    <r>
      <rPr>
        <b/>
        <sz val="18"/>
        <rFont val="宋体"/>
        <charset val="134"/>
      </rPr>
      <t>总计：</t>
    </r>
  </si>
  <si>
    <r>
      <rPr>
        <b/>
        <sz val="18"/>
        <rFont val="宋体"/>
        <charset val="134"/>
      </rPr>
      <t>续建项目：</t>
    </r>
  </si>
  <si>
    <r>
      <rPr>
        <b/>
        <sz val="18"/>
        <rFont val="宋体"/>
        <charset val="134"/>
      </rPr>
      <t>新建项目：</t>
    </r>
  </si>
  <si>
    <r>
      <rPr>
        <b/>
        <sz val="20"/>
        <rFont val="方正楷体简体"/>
        <charset val="134"/>
      </rPr>
      <t>一</t>
    </r>
  </si>
  <si>
    <r>
      <rPr>
        <b/>
        <sz val="20"/>
        <rFont val="方正楷体简体"/>
        <charset val="134"/>
      </rPr>
      <t>交通基础设施建设</t>
    </r>
  </si>
  <si>
    <r>
      <rPr>
        <b/>
        <sz val="18"/>
        <rFont val="宋体"/>
        <charset val="134"/>
      </rPr>
      <t>★宁芜铁路扩能改造工程</t>
    </r>
  </si>
  <si>
    <r>
      <rPr>
        <b/>
        <sz val="18"/>
        <rFont val="Times New Roman"/>
        <charset val="134"/>
      </rPr>
      <t xml:space="preserve">A
</t>
    </r>
    <r>
      <rPr>
        <b/>
        <sz val="18"/>
        <rFont val="宋体"/>
        <charset val="134"/>
      </rPr>
      <t>（续建）</t>
    </r>
  </si>
  <si>
    <r>
      <rPr>
        <b/>
        <sz val="18"/>
        <rFont val="宋体"/>
        <charset val="134"/>
      </rPr>
      <t>新建外绕线路（沧波门至古雄段）和江宁镇货场。新建线路为电气化单线铁路，线路总长约</t>
    </r>
    <r>
      <rPr>
        <b/>
        <sz val="18"/>
        <rFont val="Times New Roman"/>
        <charset val="134"/>
      </rPr>
      <t>29.7</t>
    </r>
    <r>
      <rPr>
        <b/>
        <sz val="18"/>
        <rFont val="宋体"/>
        <charset val="134"/>
      </rPr>
      <t>公里。新建江宁镇货场位于江宁滨江开发区，占地面积约</t>
    </r>
    <r>
      <rPr>
        <b/>
        <sz val="18"/>
        <rFont val="Times New Roman"/>
        <charset val="134"/>
      </rPr>
      <t>1580</t>
    </r>
    <r>
      <rPr>
        <b/>
        <sz val="18"/>
        <rFont val="宋体"/>
        <charset val="134"/>
      </rPr>
      <t>亩，设计能力为</t>
    </r>
    <r>
      <rPr>
        <b/>
        <sz val="18"/>
        <rFont val="Times New Roman"/>
        <charset val="134"/>
      </rPr>
      <t>240</t>
    </r>
    <r>
      <rPr>
        <b/>
        <sz val="18"/>
        <rFont val="宋体"/>
        <charset val="134"/>
      </rPr>
      <t>万吨/年。</t>
    </r>
  </si>
  <si>
    <t>2022-2027</t>
  </si>
  <si>
    <r>
      <rPr>
        <b/>
        <sz val="18"/>
        <rFont val="宋体"/>
        <charset val="134"/>
      </rPr>
      <t>是</t>
    </r>
  </si>
  <si>
    <r>
      <rPr>
        <b/>
        <sz val="18"/>
        <rFont val="宋体"/>
        <charset val="134"/>
      </rPr>
      <t>房产局</t>
    </r>
    <r>
      <rPr>
        <b/>
        <sz val="18"/>
        <rFont val="Times New Roman"/>
        <charset val="134"/>
      </rPr>
      <t xml:space="preserve">
</t>
    </r>
    <r>
      <rPr>
        <b/>
        <sz val="18"/>
        <rFont val="宋体"/>
        <charset val="134"/>
      </rPr>
      <t>建设局</t>
    </r>
  </si>
  <si>
    <r>
      <rPr>
        <b/>
        <sz val="18"/>
        <rFont val="宋体"/>
        <charset val="134"/>
      </rPr>
      <t>壹城集团</t>
    </r>
    <r>
      <rPr>
        <b/>
        <sz val="18"/>
        <rFont val="Times New Roman"/>
        <charset val="134"/>
      </rPr>
      <t xml:space="preserve">
</t>
    </r>
    <r>
      <rPr>
        <b/>
        <sz val="18"/>
        <rFont val="宋体"/>
        <charset val="134"/>
      </rPr>
      <t>相关街道</t>
    </r>
  </si>
  <si>
    <r>
      <rPr>
        <b/>
        <sz val="18"/>
        <rFont val="宋体"/>
        <charset val="134"/>
      </rPr>
      <t>投资不计入统计，我区剩余征收费用约</t>
    </r>
    <r>
      <rPr>
        <b/>
        <sz val="18"/>
        <rFont val="Times New Roman"/>
        <charset val="134"/>
      </rPr>
      <t>1.5</t>
    </r>
    <r>
      <rPr>
        <b/>
        <sz val="18"/>
        <rFont val="宋体"/>
        <charset val="134"/>
      </rPr>
      <t>亿元。</t>
    </r>
  </si>
  <si>
    <r>
      <rPr>
        <b/>
        <sz val="20"/>
        <rFont val="方正楷体简体"/>
        <charset val="134"/>
      </rPr>
      <t>二</t>
    </r>
  </si>
  <si>
    <r>
      <rPr>
        <b/>
        <sz val="20"/>
        <rFont val="方正楷体简体"/>
        <charset val="134"/>
      </rPr>
      <t>历史文化保护及片区更新</t>
    </r>
  </si>
  <si>
    <r>
      <rPr>
        <b/>
        <sz val="18"/>
        <rFont val="方正书宋简体"/>
        <charset val="134"/>
      </rPr>
      <t>（一）</t>
    </r>
  </si>
  <si>
    <t>历史文化遗产保护利用（含明城墙申遗相关环境整治项目）</t>
  </si>
  <si>
    <r>
      <rPr>
        <b/>
        <sz val="18"/>
        <rFont val="方正书宋简体"/>
        <charset val="134"/>
      </rPr>
      <t>续建项目</t>
    </r>
  </si>
  <si>
    <r>
      <rPr>
        <b/>
        <sz val="18"/>
        <rFont val="方正书宋简体"/>
        <charset val="134"/>
      </rPr>
      <t>★南京城墙通济门遗址文物保护与展示工程</t>
    </r>
  </si>
  <si>
    <t>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t>
  </si>
  <si>
    <t>2024-2026</t>
  </si>
  <si>
    <r>
      <rPr>
        <b/>
        <sz val="18"/>
        <rFont val="宋体"/>
        <charset val="134"/>
      </rPr>
      <t>国省补助</t>
    </r>
    <r>
      <rPr>
        <b/>
        <sz val="18"/>
        <rFont val="Times New Roman"/>
        <charset val="134"/>
      </rPr>
      <t>736.61</t>
    </r>
    <r>
      <rPr>
        <b/>
        <sz val="18"/>
        <rFont val="宋体"/>
        <charset val="134"/>
      </rPr>
      <t>万，市级定补</t>
    </r>
    <r>
      <rPr>
        <b/>
        <sz val="18"/>
        <rFont val="Times New Roman"/>
        <charset val="134"/>
      </rPr>
      <t>750</t>
    </r>
    <r>
      <rPr>
        <b/>
        <sz val="18"/>
        <rFont val="宋体"/>
        <charset val="134"/>
      </rPr>
      <t>万</t>
    </r>
  </si>
  <si>
    <r>
      <rPr>
        <b/>
        <sz val="18"/>
        <rFont val="宋体"/>
        <charset val="134"/>
      </rPr>
      <t>宁建审字</t>
    </r>
    <r>
      <rPr>
        <b/>
        <sz val="18"/>
        <rFont val="Times New Roman"/>
        <charset val="134"/>
      </rPr>
      <t>[2024]44</t>
    </r>
    <r>
      <rPr>
        <b/>
        <sz val="18"/>
        <rFont val="宋体"/>
        <charset val="134"/>
      </rPr>
      <t>号</t>
    </r>
  </si>
  <si>
    <r>
      <rPr>
        <b/>
        <sz val="18"/>
        <rFont val="宋体"/>
        <charset val="134"/>
      </rPr>
      <t>已开工</t>
    </r>
  </si>
  <si>
    <r>
      <rPr>
        <b/>
        <sz val="18"/>
        <rFont val="宋体"/>
        <charset val="134"/>
      </rPr>
      <t>完工</t>
    </r>
  </si>
  <si>
    <r>
      <rPr>
        <b/>
        <sz val="18"/>
        <rFont val="宋体"/>
        <charset val="134"/>
      </rPr>
      <t>文旅局</t>
    </r>
  </si>
  <si>
    <r>
      <rPr>
        <b/>
        <sz val="18"/>
        <rFont val="宋体"/>
        <charset val="134"/>
      </rPr>
      <t>历保集团</t>
    </r>
    <r>
      <rPr>
        <b/>
        <sz val="18"/>
        <rFont val="Times New Roman"/>
        <charset val="134"/>
      </rPr>
      <t xml:space="preserve">
</t>
    </r>
    <r>
      <rPr>
        <b/>
        <sz val="18"/>
        <rFont val="宋体"/>
        <charset val="134"/>
      </rPr>
      <t>大光路街道</t>
    </r>
  </si>
  <si>
    <r>
      <rPr>
        <b/>
        <sz val="18"/>
        <rFont val="宋体"/>
        <charset val="134"/>
      </rPr>
      <t>全国重点文物保护单位南京城墙通济门遗址，是目前南京唯一可以看到城墙基址及内部排水系统的遗址，具有重要意义</t>
    </r>
  </si>
  <si>
    <r>
      <rPr>
        <b/>
        <sz val="18"/>
        <rFont val="宋体"/>
        <charset val="134"/>
      </rPr>
      <t>周腾</t>
    </r>
    <r>
      <rPr>
        <b/>
        <sz val="18"/>
        <rFont val="Times New Roman"/>
        <charset val="134"/>
      </rPr>
      <t>15651652568</t>
    </r>
  </si>
  <si>
    <t>市级资金已在往年计划中安排。</t>
  </si>
  <si>
    <r>
      <rPr>
        <b/>
        <sz val="18"/>
        <rFont val="方正书宋简体"/>
        <charset val="134"/>
      </rPr>
      <t>科举博物馆二期</t>
    </r>
  </si>
  <si>
    <r>
      <rPr>
        <b/>
        <sz val="18"/>
        <rFont val="宋体"/>
        <charset val="134"/>
      </rPr>
      <t>占地面积约</t>
    </r>
    <r>
      <rPr>
        <b/>
        <sz val="18"/>
        <rFont val="Times New Roman"/>
        <charset val="134"/>
      </rPr>
      <t>2.13</t>
    </r>
    <r>
      <rPr>
        <b/>
        <sz val="18"/>
        <rFont val="宋体"/>
        <charset val="134"/>
      </rPr>
      <t>万平方米，总规划建筑面积约</t>
    </r>
    <r>
      <rPr>
        <b/>
        <sz val="18"/>
        <rFont val="Times New Roman"/>
        <charset val="134"/>
      </rPr>
      <t>9.57</t>
    </r>
    <r>
      <rPr>
        <b/>
        <sz val="18"/>
        <rFont val="宋体"/>
        <charset val="134"/>
      </rPr>
      <t>万平方米，其中地上约</t>
    </r>
    <r>
      <rPr>
        <b/>
        <sz val="18"/>
        <rFont val="Times New Roman"/>
        <charset val="134"/>
      </rPr>
      <t>3.5</t>
    </r>
    <r>
      <rPr>
        <b/>
        <sz val="18"/>
        <rFont val="宋体"/>
        <charset val="134"/>
      </rPr>
      <t>万平方米、地下约</t>
    </r>
    <r>
      <rPr>
        <b/>
        <sz val="18"/>
        <rFont val="Times New Roman"/>
        <charset val="134"/>
      </rPr>
      <t>6.07</t>
    </r>
    <r>
      <rPr>
        <b/>
        <sz val="18"/>
        <rFont val="宋体"/>
        <charset val="134"/>
      </rPr>
      <t>万平方米。拟新建及修复文化配套设施飞虹桥、宋代磉墩遗址保护等，打通科举文化中轴线。</t>
    </r>
  </si>
  <si>
    <t>2020-2027</t>
  </si>
  <si>
    <r>
      <rPr>
        <b/>
        <sz val="18"/>
        <rFont val="宋体"/>
        <charset val="134"/>
      </rPr>
      <t>否</t>
    </r>
  </si>
  <si>
    <r>
      <rPr>
        <b/>
        <sz val="18"/>
        <rFont val="宋体"/>
        <charset val="134"/>
      </rPr>
      <t>区企业自筹</t>
    </r>
  </si>
  <si>
    <r>
      <rPr>
        <b/>
        <sz val="18"/>
        <rFont val="宋体"/>
        <charset val="134"/>
      </rPr>
      <t>宁发改投资字（</t>
    </r>
    <r>
      <rPr>
        <b/>
        <sz val="18"/>
        <rFont val="Times New Roman"/>
        <charset val="134"/>
      </rPr>
      <t>2012</t>
    </r>
    <r>
      <rPr>
        <b/>
        <sz val="18"/>
        <rFont val="宋体"/>
        <charset val="134"/>
      </rPr>
      <t>）</t>
    </r>
    <r>
      <rPr>
        <b/>
        <sz val="18"/>
        <rFont val="Times New Roman"/>
        <charset val="134"/>
      </rPr>
      <t>902</t>
    </r>
    <r>
      <rPr>
        <b/>
        <sz val="18"/>
        <rFont val="宋体"/>
        <charset val="134"/>
      </rPr>
      <t>号</t>
    </r>
  </si>
  <si>
    <r>
      <rPr>
        <b/>
        <sz val="18"/>
        <rFont val="宋体"/>
        <charset val="134"/>
      </rPr>
      <t>地下结构施工完成</t>
    </r>
    <r>
      <rPr>
        <b/>
        <sz val="18"/>
        <rFont val="Times New Roman"/>
        <charset val="134"/>
      </rPr>
      <t>100%</t>
    </r>
    <r>
      <rPr>
        <b/>
        <sz val="18"/>
        <rFont val="宋体"/>
        <charset val="134"/>
      </rPr>
      <t>，三栋保留建筑结构加固完成</t>
    </r>
    <r>
      <rPr>
        <b/>
        <sz val="18"/>
        <rFont val="Times New Roman"/>
        <charset val="134"/>
      </rPr>
      <t>100%</t>
    </r>
    <r>
      <rPr>
        <b/>
        <sz val="18"/>
        <rFont val="宋体"/>
        <charset val="134"/>
      </rPr>
      <t>，上部三栋新建建筑结构施工完成</t>
    </r>
    <r>
      <rPr>
        <b/>
        <sz val="18"/>
        <rFont val="Times New Roman"/>
        <charset val="134"/>
      </rPr>
      <t>100%</t>
    </r>
    <r>
      <rPr>
        <b/>
        <sz val="18"/>
        <rFont val="宋体"/>
        <charset val="134"/>
      </rPr>
      <t>；二次结构施工、安装工程施工</t>
    </r>
  </si>
  <si>
    <r>
      <rPr>
        <b/>
        <sz val="18"/>
        <rFont val="宋体"/>
        <charset val="134"/>
      </rPr>
      <t>文旅集团</t>
    </r>
    <r>
      <rPr>
        <b/>
        <sz val="18"/>
        <rFont val="Times New Roman"/>
        <charset val="134"/>
      </rPr>
      <t xml:space="preserve">
</t>
    </r>
    <r>
      <rPr>
        <b/>
        <sz val="18"/>
        <rFont val="宋体"/>
        <charset val="134"/>
      </rPr>
      <t>风光带管委会</t>
    </r>
    <r>
      <rPr>
        <b/>
        <sz val="18"/>
        <rFont val="Times New Roman"/>
        <charset val="134"/>
      </rPr>
      <t xml:space="preserve">
</t>
    </r>
    <r>
      <rPr>
        <b/>
        <sz val="18"/>
        <rFont val="宋体"/>
        <charset val="134"/>
      </rPr>
      <t>夫子庙街道</t>
    </r>
  </si>
  <si>
    <r>
      <rPr>
        <b/>
        <sz val="18"/>
        <rFont val="宋体"/>
        <charset val="134"/>
      </rPr>
      <t>续建科举博物馆，打通科举轴线，完善文化配套设施建设</t>
    </r>
  </si>
  <si>
    <r>
      <rPr>
        <b/>
        <sz val="18"/>
        <rFont val="宋体"/>
        <charset val="134"/>
      </rPr>
      <t>宋晓梅</t>
    </r>
    <r>
      <rPr>
        <b/>
        <sz val="18"/>
        <rFont val="Times New Roman"/>
        <charset val="134"/>
      </rPr>
      <t xml:space="preserve">
13915926393</t>
    </r>
  </si>
  <si>
    <r>
      <rPr>
        <b/>
        <sz val="18"/>
        <rFont val="方正书宋简体"/>
        <charset val="134"/>
      </rPr>
      <t>新建项目</t>
    </r>
  </si>
  <si>
    <r>
      <rPr>
        <b/>
        <sz val="18"/>
        <rFont val="宋体"/>
        <charset val="134"/>
      </rPr>
      <t>★石城门环境整治</t>
    </r>
  </si>
  <si>
    <t>A</t>
  </si>
  <si>
    <r>
      <rPr>
        <b/>
        <sz val="18"/>
        <rFont val="宋体"/>
        <charset val="134"/>
      </rPr>
      <t>拆除石城门外侧东北角距离城墙</t>
    </r>
    <r>
      <rPr>
        <b/>
        <sz val="18"/>
        <rFont val="Times New Roman"/>
        <charset val="134"/>
      </rPr>
      <t>15</t>
    </r>
    <r>
      <rPr>
        <b/>
        <sz val="18"/>
        <rFont val="宋体"/>
        <charset val="134"/>
      </rPr>
      <t>米范围内的停车棚、临时用房、贴建建筑及违建，实现城墙瓮城外侧贯通，打造景观绿地，与现有的广场绿地形成整体景观，明确绿地后期长效管理管养单位。</t>
    </r>
  </si>
  <si>
    <r>
      <rPr>
        <b/>
        <sz val="18"/>
        <rFont val="宋体"/>
        <charset val="134"/>
      </rPr>
      <t>区全资</t>
    </r>
  </si>
  <si>
    <r>
      <rPr>
        <b/>
        <sz val="18"/>
        <rFont val="Times New Roman"/>
        <charset val="134"/>
      </rPr>
      <t>2026</t>
    </r>
    <r>
      <rPr>
        <b/>
        <sz val="18"/>
        <rFont val="宋体"/>
        <charset val="134"/>
      </rPr>
      <t>年一季度</t>
    </r>
  </si>
  <si>
    <r>
      <rPr>
        <b/>
        <sz val="18"/>
        <rFont val="宋体"/>
        <charset val="134"/>
      </rPr>
      <t>进场施工</t>
    </r>
  </si>
  <si>
    <r>
      <rPr>
        <b/>
        <sz val="18"/>
        <rFont val="宋体"/>
        <charset val="134"/>
      </rPr>
      <t>文旅局</t>
    </r>
    <r>
      <rPr>
        <b/>
        <sz val="18"/>
        <rFont val="Times New Roman"/>
        <charset val="134"/>
      </rPr>
      <t xml:space="preserve">
</t>
    </r>
    <r>
      <rPr>
        <b/>
        <sz val="18"/>
        <rFont val="宋体"/>
        <charset val="134"/>
      </rPr>
      <t>建设局</t>
    </r>
  </si>
  <si>
    <r>
      <rPr>
        <b/>
        <sz val="18"/>
        <rFont val="宋体"/>
        <charset val="134"/>
      </rPr>
      <t>明商集团</t>
    </r>
    <r>
      <rPr>
        <b/>
        <sz val="18"/>
        <rFont val="Times New Roman"/>
        <charset val="134"/>
      </rPr>
      <t xml:space="preserve">
</t>
    </r>
    <r>
      <rPr>
        <b/>
        <sz val="18"/>
        <rFont val="宋体"/>
        <charset val="134"/>
      </rPr>
      <t>朝天宫街道</t>
    </r>
  </si>
  <si>
    <r>
      <rPr>
        <b/>
        <sz val="18"/>
        <rFont val="宋体"/>
        <charset val="134"/>
      </rPr>
      <t>明城墙申遗相关项目</t>
    </r>
  </si>
  <si>
    <r>
      <rPr>
        <b/>
        <sz val="18"/>
        <rFont val="宋体"/>
        <charset val="134"/>
      </rPr>
      <t>魏雨倩</t>
    </r>
    <r>
      <rPr>
        <b/>
        <sz val="18"/>
        <rFont val="Times New Roman"/>
        <charset val="134"/>
      </rPr>
      <t>13951873022</t>
    </r>
  </si>
  <si>
    <r>
      <rPr>
        <b/>
        <sz val="18"/>
        <rFont val="宋体"/>
        <charset val="134"/>
      </rPr>
      <t>★武定门至雨花门环境整治</t>
    </r>
  </si>
  <si>
    <r>
      <rPr>
        <b/>
        <sz val="18"/>
        <rFont val="宋体"/>
        <charset val="134"/>
      </rPr>
      <t>拆除城墙内侧</t>
    </r>
    <r>
      <rPr>
        <b/>
        <sz val="18"/>
        <rFont val="Times New Roman"/>
        <charset val="134"/>
      </rPr>
      <t>15</t>
    </r>
    <r>
      <rPr>
        <b/>
        <sz val="18"/>
        <rFont val="宋体"/>
        <charset val="134"/>
      </rPr>
      <t>米保护范围内长乐花园、逸景园、南京无为文化创意产业园、秦淮花园之间的贴建建筑及违建，实现城墙内侧视觉贯通，具备条件处打造城墙绿道。明确绿道后期管理管养单位。</t>
    </r>
  </si>
  <si>
    <r>
      <rPr>
        <b/>
        <sz val="18"/>
        <rFont val="宋体"/>
        <charset val="134"/>
      </rPr>
      <t>明商集团</t>
    </r>
    <r>
      <rPr>
        <b/>
        <sz val="18"/>
        <rFont val="Times New Roman"/>
        <charset val="134"/>
      </rPr>
      <t xml:space="preserve">
</t>
    </r>
    <r>
      <rPr>
        <b/>
        <sz val="18"/>
        <rFont val="宋体"/>
        <charset val="134"/>
      </rPr>
      <t>夫子庙街道</t>
    </r>
  </si>
  <si>
    <r>
      <rPr>
        <b/>
        <sz val="18"/>
        <rFont val="宋体"/>
        <charset val="134"/>
      </rPr>
      <t>友谊村挡土墙</t>
    </r>
  </si>
  <si>
    <r>
      <rPr>
        <b/>
        <sz val="18"/>
        <rFont val="宋体"/>
        <charset val="134"/>
      </rPr>
      <t>友谊村挡土墙东起御道街，西至光华东街，南侧为友谊村小区，北侧自西向东为南航附中、光华园、总长度约</t>
    </r>
    <r>
      <rPr>
        <b/>
        <sz val="18"/>
        <rFont val="Times New Roman"/>
        <charset val="134"/>
      </rPr>
      <t>660</t>
    </r>
    <r>
      <rPr>
        <b/>
        <sz val="18"/>
        <rFont val="宋体"/>
        <charset val="134"/>
      </rPr>
      <t>米，高</t>
    </r>
    <r>
      <rPr>
        <b/>
        <sz val="18"/>
        <rFont val="Times New Roman"/>
        <charset val="134"/>
      </rPr>
      <t>3</t>
    </r>
    <r>
      <rPr>
        <b/>
        <sz val="18"/>
        <rFont val="宋体"/>
        <charset val="134"/>
      </rPr>
      <t>—</t>
    </r>
    <r>
      <rPr>
        <b/>
        <sz val="18"/>
        <rFont val="Times New Roman"/>
        <charset val="134"/>
      </rPr>
      <t>8</t>
    </r>
    <r>
      <rPr>
        <b/>
        <sz val="18"/>
        <rFont val="宋体"/>
        <charset val="134"/>
      </rPr>
      <t>米，为砖砌或毛石重力式挡墙。挡墙与友谊村住宅建筑间距约</t>
    </r>
    <r>
      <rPr>
        <b/>
        <sz val="18"/>
        <rFont val="Times New Roman"/>
        <charset val="134"/>
      </rPr>
      <t>2</t>
    </r>
    <r>
      <rPr>
        <b/>
        <sz val="18"/>
        <rFont val="宋体"/>
        <charset val="134"/>
      </rPr>
      <t>—</t>
    </r>
    <r>
      <rPr>
        <b/>
        <sz val="18"/>
        <rFont val="Times New Roman"/>
        <charset val="134"/>
      </rPr>
      <t>5</t>
    </r>
    <r>
      <rPr>
        <b/>
        <sz val="18"/>
        <rFont val="宋体"/>
        <charset val="134"/>
      </rPr>
      <t>米。本次消险拟对挡墙全线排险、加固、修缮。实施内容主要包括：收集资料、地质勘察、检测鉴定、清除墙身植物、加固设计、加固与修缮施工、复绿美化等。</t>
    </r>
  </si>
  <si>
    <t>2026-2027</t>
  </si>
  <si>
    <r>
      <rPr>
        <b/>
        <sz val="18"/>
        <rFont val="Times New Roman"/>
        <charset val="134"/>
      </rPr>
      <t>2026</t>
    </r>
    <r>
      <rPr>
        <b/>
        <sz val="18"/>
        <rFont val="宋体"/>
        <charset val="134"/>
      </rPr>
      <t>年四季度</t>
    </r>
  </si>
  <si>
    <r>
      <rPr>
        <b/>
        <sz val="18"/>
        <rFont val="宋体"/>
        <charset val="134"/>
      </rPr>
      <t>完成</t>
    </r>
    <r>
      <rPr>
        <b/>
        <sz val="18"/>
        <rFont val="Times New Roman"/>
        <charset val="134"/>
      </rPr>
      <t>60%</t>
    </r>
  </si>
  <si>
    <r>
      <rPr>
        <b/>
        <sz val="18"/>
        <rFont val="宋体"/>
        <charset val="134"/>
      </rPr>
      <t>建设局</t>
    </r>
  </si>
  <si>
    <r>
      <rPr>
        <b/>
        <sz val="18"/>
        <rFont val="宋体"/>
        <charset val="134"/>
      </rPr>
      <t>明商集团</t>
    </r>
    <r>
      <rPr>
        <b/>
        <sz val="18"/>
        <rFont val="Times New Roman"/>
        <charset val="134"/>
      </rPr>
      <t xml:space="preserve">
</t>
    </r>
    <r>
      <rPr>
        <b/>
        <sz val="18"/>
        <rFont val="宋体"/>
        <charset val="134"/>
      </rPr>
      <t>大光路街道</t>
    </r>
  </si>
  <si>
    <r>
      <rPr>
        <b/>
        <sz val="18"/>
        <rFont val="宋体"/>
        <charset val="134"/>
      </rPr>
      <t>秦书兵</t>
    </r>
    <r>
      <rPr>
        <b/>
        <sz val="18"/>
        <rFont val="Times New Roman"/>
        <charset val="134"/>
      </rPr>
      <t xml:space="preserve">
15150588002</t>
    </r>
  </si>
  <si>
    <r>
      <rPr>
        <b/>
        <sz val="18"/>
        <rFont val="宋体"/>
        <charset val="134"/>
      </rPr>
      <t>科举博物馆周边道路环境综合整治提升工程</t>
    </r>
  </si>
  <si>
    <t>B+</t>
  </si>
  <si>
    <t>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t>
  </si>
  <si>
    <r>
      <rPr>
        <b/>
        <sz val="18"/>
        <rFont val="Times New Roman"/>
        <charset val="134"/>
      </rPr>
      <t>2026</t>
    </r>
    <r>
      <rPr>
        <b/>
        <sz val="18"/>
        <rFont val="宋体"/>
        <charset val="134"/>
      </rPr>
      <t>年</t>
    </r>
    <r>
      <rPr>
        <b/>
        <sz val="18"/>
        <rFont val="Times New Roman"/>
        <charset val="134"/>
      </rPr>
      <t>9</t>
    </r>
    <r>
      <rPr>
        <b/>
        <sz val="18"/>
        <rFont val="宋体"/>
        <charset val="134"/>
      </rPr>
      <t>月</t>
    </r>
  </si>
  <si>
    <r>
      <rPr>
        <b/>
        <sz val="18"/>
        <rFont val="Times New Roman"/>
        <charset val="134"/>
      </rPr>
      <t>6</t>
    </r>
    <r>
      <rPr>
        <b/>
        <sz val="18"/>
        <rFont val="宋体"/>
        <charset val="134"/>
      </rPr>
      <t>月底前完成初步设计</t>
    </r>
  </si>
  <si>
    <r>
      <rPr>
        <b/>
        <sz val="18"/>
        <rFont val="宋体"/>
        <charset val="134"/>
      </rPr>
      <t>风光带管委会</t>
    </r>
  </si>
  <si>
    <r>
      <rPr>
        <b/>
        <sz val="18"/>
        <rFont val="宋体"/>
        <charset val="134"/>
      </rPr>
      <t>风光带管委会</t>
    </r>
    <r>
      <rPr>
        <b/>
        <sz val="18"/>
        <rFont val="Times New Roman"/>
        <charset val="134"/>
      </rPr>
      <t xml:space="preserve">
</t>
    </r>
    <r>
      <rPr>
        <b/>
        <sz val="18"/>
        <rFont val="宋体"/>
        <charset val="134"/>
      </rPr>
      <t>文旅集团</t>
    </r>
    <r>
      <rPr>
        <b/>
        <sz val="18"/>
        <rFont val="Times New Roman"/>
        <charset val="134"/>
      </rPr>
      <t xml:space="preserve">
</t>
    </r>
    <r>
      <rPr>
        <b/>
        <sz val="18"/>
        <rFont val="宋体"/>
        <charset val="134"/>
      </rPr>
      <t>夫子庙街道</t>
    </r>
  </si>
  <si>
    <r>
      <rPr>
        <b/>
        <sz val="18"/>
        <rFont val="宋体"/>
        <charset val="134"/>
      </rPr>
      <t>围绕夫子庙核心景区北门户全面提升及科举博物馆二期工程全面交付面世，对周边道路进行综合整治，提升核心景区总体形象</t>
    </r>
  </si>
  <si>
    <r>
      <rPr>
        <b/>
        <sz val="18"/>
        <rFont val="宋体"/>
        <charset val="134"/>
      </rPr>
      <t>彭寅</t>
    </r>
    <r>
      <rPr>
        <b/>
        <sz val="18"/>
        <rFont val="Times New Roman"/>
        <charset val="134"/>
      </rPr>
      <t xml:space="preserve">
13815871024</t>
    </r>
  </si>
  <si>
    <r>
      <rPr>
        <b/>
        <sz val="18"/>
        <rFont val="宋体"/>
        <charset val="134"/>
      </rPr>
      <t>光华门段遗址公园建设</t>
    </r>
  </si>
  <si>
    <r>
      <rPr>
        <b/>
        <sz val="18"/>
        <rFont val="宋体"/>
        <charset val="134"/>
      </rPr>
      <t>西临御道街，东、南均傍友谊村小区，北至南航光华东街校区，占地面积约</t>
    </r>
    <r>
      <rPr>
        <b/>
        <sz val="18"/>
        <rFont val="Times New Roman"/>
        <charset val="134"/>
      </rPr>
      <t>6000</t>
    </r>
    <r>
      <rPr>
        <b/>
        <sz val="18"/>
        <rFont val="宋体"/>
        <charset val="134"/>
      </rPr>
      <t>平方米，工程内容：遗址本体保护与展示、标识标牌、室外照明、景观工程等。</t>
    </r>
  </si>
  <si>
    <r>
      <rPr>
        <b/>
        <sz val="18"/>
        <rFont val="宋体"/>
        <charset val="134"/>
      </rPr>
      <t>徐劼</t>
    </r>
    <r>
      <rPr>
        <b/>
        <sz val="18"/>
        <rFont val="Times New Roman"/>
        <charset val="134"/>
      </rPr>
      <t xml:space="preserve">
13182935102</t>
    </r>
  </si>
  <si>
    <r>
      <rPr>
        <b/>
        <sz val="18"/>
        <rFont val="宋体"/>
        <charset val="134"/>
      </rPr>
      <t>★光华东街遗址环境整治</t>
    </r>
  </si>
  <si>
    <t>B</t>
  </si>
  <si>
    <t>在前期环境整治的基础上，继续开展光华东街城墙遗址环境整治，拆除贴建建筑及违建，对接国家文物局，有序推进该段遗址保护与展示前期工作。</t>
  </si>
  <si>
    <r>
      <rPr>
        <b/>
        <sz val="18"/>
        <rFont val="Times New Roman"/>
        <charset val="134"/>
      </rPr>
      <t>6</t>
    </r>
    <r>
      <rPr>
        <b/>
        <sz val="18"/>
        <rFont val="宋体"/>
        <charset val="134"/>
      </rPr>
      <t>月底前完成可研成果</t>
    </r>
  </si>
  <si>
    <t>★集庆门至西水关（国创园第二机床厂）环境整治</t>
  </si>
  <si>
    <r>
      <rPr>
        <b/>
        <sz val="18"/>
        <rFont val="宋体"/>
        <charset val="134"/>
      </rPr>
      <t>拆除城墙内侧</t>
    </r>
    <r>
      <rPr>
        <b/>
        <sz val="18"/>
        <rFont val="Times New Roman"/>
        <charset val="134"/>
      </rPr>
      <t>15</t>
    </r>
    <r>
      <rPr>
        <b/>
        <sz val="18"/>
        <rFont val="宋体"/>
        <charset val="134"/>
      </rPr>
      <t>米保护范围内的来凤街一号花园、工农兵公寓、达来花苑、来凤新村小区之间的贴建建筑及违建，实现城墙内侧视觉贯通，具备条件处打造城墙绿道。明确绿道后期长效管理单位。</t>
    </r>
  </si>
  <si>
    <r>
      <rPr>
        <b/>
        <sz val="18"/>
        <rFont val="宋体"/>
        <charset val="134"/>
      </rPr>
      <t>明商集团</t>
    </r>
    <r>
      <rPr>
        <b/>
        <sz val="18"/>
        <rFont val="Times New Roman"/>
        <charset val="134"/>
      </rPr>
      <t xml:space="preserve">
</t>
    </r>
    <r>
      <rPr>
        <b/>
        <sz val="18"/>
        <rFont val="宋体"/>
        <charset val="134"/>
      </rPr>
      <t>双塘街道</t>
    </r>
  </si>
  <si>
    <r>
      <rPr>
        <b/>
        <sz val="18"/>
        <rFont val="方正书宋简体"/>
        <charset val="134"/>
      </rPr>
      <t>（二）</t>
    </r>
  </si>
  <si>
    <r>
      <rPr>
        <b/>
        <sz val="18"/>
        <rFont val="方正书宋简体"/>
        <charset val="134"/>
      </rPr>
      <t>居住片区更新</t>
    </r>
  </si>
  <si>
    <t>★石榴新村城市更新（安全消险）项目</t>
  </si>
  <si>
    <r>
      <rPr>
        <b/>
        <sz val="18"/>
        <rFont val="宋体"/>
        <charset val="134"/>
      </rPr>
      <t>东至丰富路市公安局宿舍区，南至白下康复医院，西至王府大街市建设档案管理处，北至石榴园。实施石榴新村地块城市更新，拟建住宅、商业配套、地下车库、道路及市政设施配套，保留改造既有建筑等。新建总建筑面积为</t>
    </r>
    <r>
      <rPr>
        <b/>
        <sz val="18"/>
        <rFont val="Times New Roman"/>
        <charset val="134"/>
      </rPr>
      <t>3.1</t>
    </r>
    <r>
      <rPr>
        <b/>
        <sz val="18"/>
        <rFont val="宋体"/>
        <charset val="134"/>
      </rPr>
      <t>万平方米，保留改造房屋面积约</t>
    </r>
    <r>
      <rPr>
        <b/>
        <sz val="18"/>
        <rFont val="Times New Roman"/>
        <charset val="134"/>
      </rPr>
      <t>0.16</t>
    </r>
    <r>
      <rPr>
        <b/>
        <sz val="18"/>
        <rFont val="宋体"/>
        <charset val="134"/>
      </rPr>
      <t>万平方米，新增街旁绿地约</t>
    </r>
    <r>
      <rPr>
        <b/>
        <sz val="18"/>
        <rFont val="Times New Roman"/>
        <charset val="134"/>
      </rPr>
      <t>0.185</t>
    </r>
    <r>
      <rPr>
        <b/>
        <sz val="18"/>
        <rFont val="宋体"/>
        <charset val="134"/>
      </rPr>
      <t>万平方米，分期实施。</t>
    </r>
  </si>
  <si>
    <t>2021-2026</t>
  </si>
  <si>
    <r>
      <rPr>
        <b/>
        <sz val="18"/>
        <rFont val="宋体"/>
        <charset val="134"/>
      </rPr>
      <t>市、区两级财政及企业自筹</t>
    </r>
  </si>
  <si>
    <r>
      <rPr>
        <b/>
        <sz val="18"/>
        <rFont val="宋体"/>
        <charset val="134"/>
      </rPr>
      <t>秦行审投资字〔</t>
    </r>
    <r>
      <rPr>
        <b/>
        <sz val="18"/>
        <rFont val="Times New Roman"/>
        <charset val="134"/>
      </rPr>
      <t>2020</t>
    </r>
    <r>
      <rPr>
        <b/>
        <sz val="18"/>
        <rFont val="宋体"/>
        <charset val="134"/>
      </rPr>
      <t>〕</t>
    </r>
    <r>
      <rPr>
        <b/>
        <sz val="18"/>
        <rFont val="Times New Roman"/>
        <charset val="134"/>
      </rPr>
      <t>33</t>
    </r>
    <r>
      <rPr>
        <b/>
        <sz val="18"/>
        <rFont val="宋体"/>
        <charset val="134"/>
      </rPr>
      <t>号、秦行审投资字〔</t>
    </r>
    <r>
      <rPr>
        <b/>
        <sz val="18"/>
        <rFont val="Times New Roman"/>
        <charset val="134"/>
      </rPr>
      <t>2020</t>
    </r>
    <r>
      <rPr>
        <b/>
        <sz val="18"/>
        <rFont val="宋体"/>
        <charset val="134"/>
      </rPr>
      <t>〕</t>
    </r>
    <r>
      <rPr>
        <b/>
        <sz val="18"/>
        <rFont val="Times New Roman"/>
        <charset val="134"/>
      </rPr>
      <t>55</t>
    </r>
    <r>
      <rPr>
        <b/>
        <sz val="18"/>
        <rFont val="宋体"/>
        <charset val="134"/>
      </rPr>
      <t>号、秦政服审投〔</t>
    </r>
    <r>
      <rPr>
        <b/>
        <sz val="18"/>
        <rFont val="Times New Roman"/>
        <charset val="134"/>
      </rPr>
      <t>2025</t>
    </r>
    <r>
      <rPr>
        <b/>
        <sz val="18"/>
        <rFont val="宋体"/>
        <charset val="134"/>
      </rPr>
      <t>〕</t>
    </r>
    <r>
      <rPr>
        <b/>
        <sz val="18"/>
        <rFont val="Times New Roman"/>
        <charset val="134"/>
      </rPr>
      <t>5</t>
    </r>
    <r>
      <rPr>
        <b/>
        <sz val="18"/>
        <rFont val="宋体"/>
        <charset val="134"/>
      </rPr>
      <t>号</t>
    </r>
  </si>
  <si>
    <r>
      <rPr>
        <b/>
        <sz val="18"/>
        <rFont val="Times New Roman"/>
        <charset val="134"/>
      </rPr>
      <t>B</t>
    </r>
    <r>
      <rPr>
        <b/>
        <sz val="18"/>
        <rFont val="宋体"/>
        <charset val="134"/>
      </rPr>
      <t>地块主体完成竣工验收备案</t>
    </r>
  </si>
  <si>
    <r>
      <rPr>
        <b/>
        <sz val="18"/>
        <rFont val="宋体"/>
        <charset val="134"/>
      </rPr>
      <t>更新办</t>
    </r>
  </si>
  <si>
    <r>
      <rPr>
        <b/>
        <sz val="18"/>
        <rFont val="宋体"/>
        <charset val="134"/>
      </rPr>
      <t>越城集团</t>
    </r>
    <r>
      <rPr>
        <b/>
        <sz val="18"/>
        <rFont val="Times New Roman"/>
        <charset val="134"/>
      </rPr>
      <t xml:space="preserve">
</t>
    </r>
    <r>
      <rPr>
        <b/>
        <sz val="18"/>
        <rFont val="宋体"/>
        <charset val="134"/>
      </rPr>
      <t>朝天宫街道</t>
    </r>
  </si>
  <si>
    <r>
      <rPr>
        <b/>
        <sz val="18"/>
        <rFont val="宋体"/>
        <charset val="134"/>
      </rPr>
      <t>作为南京首个城市更新危房安全消险改造试点项目。以危房消险为突破口，采取以原地重建、回迁安置为主，异地置换、货币回购、优先购买原地商用房屋相结合的更新方式，破解了不具备征收条件的城中村危旧房改造及城市更新难题</t>
    </r>
  </si>
  <si>
    <r>
      <rPr>
        <b/>
        <sz val="18"/>
        <rFont val="宋体"/>
        <charset val="134"/>
      </rPr>
      <t>陈磊</t>
    </r>
    <r>
      <rPr>
        <b/>
        <sz val="18"/>
        <rFont val="Times New Roman"/>
        <charset val="0"/>
      </rPr>
      <t>13951666179</t>
    </r>
  </si>
  <si>
    <r>
      <rPr>
        <b/>
        <sz val="18"/>
        <rFont val="宋体"/>
        <charset val="134"/>
      </rPr>
      <t>★小松涛巷地块城市更新项目</t>
    </r>
  </si>
  <si>
    <r>
      <rPr>
        <b/>
        <sz val="18"/>
        <rFont val="宋体"/>
        <charset val="134"/>
      </rPr>
      <t>东至小松涛巷、南至淮海路、西至延龄巷、北至游府西街，占地面积约</t>
    </r>
    <r>
      <rPr>
        <b/>
        <sz val="18"/>
        <rFont val="Times New Roman"/>
        <charset val="134"/>
      </rPr>
      <t>1.02</t>
    </r>
    <r>
      <rPr>
        <b/>
        <sz val="18"/>
        <rFont val="宋体"/>
        <charset val="134"/>
      </rPr>
      <t>万平方米，地块北侧拟结合保留建筑，新建</t>
    </r>
    <r>
      <rPr>
        <b/>
        <sz val="18"/>
        <rFont val="Times New Roman"/>
        <charset val="134"/>
      </rPr>
      <t>2</t>
    </r>
    <r>
      <rPr>
        <b/>
        <sz val="18"/>
        <rFont val="宋体"/>
        <charset val="134"/>
      </rPr>
      <t>栋多层商住楼，新建建筑占地面积约</t>
    </r>
    <r>
      <rPr>
        <b/>
        <sz val="18"/>
        <rFont val="Times New Roman"/>
        <charset val="134"/>
      </rPr>
      <t>0.38</t>
    </r>
    <r>
      <rPr>
        <b/>
        <sz val="18"/>
        <rFont val="宋体"/>
        <charset val="134"/>
      </rPr>
      <t>万平方米，建筑面积约</t>
    </r>
    <r>
      <rPr>
        <b/>
        <sz val="18"/>
        <rFont val="Times New Roman"/>
        <charset val="134"/>
      </rPr>
      <t>1</t>
    </r>
    <r>
      <rPr>
        <b/>
        <sz val="18"/>
        <rFont val="宋体"/>
        <charset val="134"/>
      </rPr>
      <t>万平方米，地块南侧结合现状多层住宅立面出新及环境整治。</t>
    </r>
  </si>
  <si>
    <t>2021-2027</t>
  </si>
  <si>
    <r>
      <rPr>
        <b/>
        <sz val="18"/>
        <rFont val="宋体"/>
        <charset val="134"/>
      </rPr>
      <t>秦行审备</t>
    </r>
    <r>
      <rPr>
        <b/>
        <sz val="18"/>
        <rFont val="Times New Roman"/>
        <charset val="134"/>
      </rPr>
      <t>[2023]89</t>
    </r>
    <r>
      <rPr>
        <b/>
        <sz val="18"/>
        <rFont val="宋体"/>
        <charset val="134"/>
      </rPr>
      <t>号</t>
    </r>
  </si>
  <si>
    <r>
      <rPr>
        <b/>
        <sz val="18"/>
        <rFont val="宋体"/>
        <charset val="134"/>
      </rPr>
      <t>启动地下室建设</t>
    </r>
  </si>
  <si>
    <r>
      <rPr>
        <b/>
        <sz val="18"/>
        <rFont val="宋体"/>
        <charset val="134"/>
      </rPr>
      <t>历保集团</t>
    </r>
    <r>
      <rPr>
        <b/>
        <sz val="18"/>
        <rFont val="Times New Roman"/>
        <charset val="134"/>
      </rPr>
      <t xml:space="preserve">
</t>
    </r>
    <r>
      <rPr>
        <b/>
        <sz val="18"/>
        <rFont val="宋体"/>
        <charset val="134"/>
      </rPr>
      <t>五老村街道</t>
    </r>
  </si>
  <si>
    <r>
      <rPr>
        <b/>
        <sz val="18"/>
        <rFont val="宋体"/>
        <charset val="134"/>
      </rPr>
      <t>呼应城市更新新模式，进一步提高土地利用价值，提升居住品质；有利于地块内历史遗存建筑的保护和再利用</t>
    </r>
  </si>
  <si>
    <r>
      <rPr>
        <b/>
        <sz val="18"/>
        <rFont val="宋体"/>
        <charset val="134"/>
      </rPr>
      <t>周通</t>
    </r>
    <r>
      <rPr>
        <b/>
        <sz val="18"/>
        <rFont val="Times New Roman"/>
        <charset val="134"/>
      </rPr>
      <t>13770910630</t>
    </r>
  </si>
  <si>
    <r>
      <rPr>
        <b/>
        <sz val="18"/>
        <rFont val="宋体"/>
        <charset val="134"/>
      </rPr>
      <t>御河新村</t>
    </r>
  </si>
  <si>
    <r>
      <rPr>
        <b/>
        <sz val="18"/>
        <rFont val="Times New Roman"/>
        <charset val="0"/>
      </rPr>
      <t xml:space="preserve">A
</t>
    </r>
    <r>
      <rPr>
        <b/>
        <sz val="18"/>
        <rFont val="宋体"/>
        <charset val="134"/>
      </rPr>
      <t>（续建）</t>
    </r>
  </si>
  <si>
    <r>
      <rPr>
        <b/>
        <sz val="18"/>
        <rFont val="宋体"/>
        <charset val="134"/>
      </rPr>
      <t>位于瑞金路街道明故宫苑社区，东至瑞金路小区、南至学府瑞院、西至南京市第一中学初中部、北至御河新村</t>
    </r>
    <r>
      <rPr>
        <b/>
        <sz val="18"/>
        <rFont val="Times New Roman"/>
        <charset val="134"/>
      </rPr>
      <t>20</t>
    </r>
    <r>
      <rPr>
        <b/>
        <sz val="18"/>
        <rFont val="宋体"/>
        <charset val="134"/>
      </rPr>
      <t>栋。现状建筑面积约</t>
    </r>
    <r>
      <rPr>
        <b/>
        <sz val="18"/>
        <rFont val="Times New Roman"/>
        <charset val="134"/>
      </rPr>
      <t>0.86</t>
    </r>
    <r>
      <rPr>
        <b/>
        <sz val="18"/>
        <rFont val="宋体"/>
        <charset val="134"/>
      </rPr>
      <t>万平方米，通过翻建或整治方式进行消险和城市更新。</t>
    </r>
  </si>
  <si>
    <r>
      <rPr>
        <b/>
        <sz val="18"/>
        <rFont val="宋体"/>
        <charset val="134"/>
      </rPr>
      <t>市、区财政、产权人按</t>
    </r>
    <r>
      <rPr>
        <b/>
        <sz val="18"/>
        <rFont val="Times New Roman"/>
        <charset val="134"/>
      </rPr>
      <t>3:3:4</t>
    </r>
    <r>
      <rPr>
        <b/>
        <sz val="18"/>
        <rFont val="宋体"/>
        <charset val="134"/>
      </rPr>
      <t>比例承担房屋建设综合造价</t>
    </r>
  </si>
  <si>
    <r>
      <rPr>
        <b/>
        <sz val="18"/>
        <rFont val="宋体"/>
        <charset val="134"/>
      </rPr>
      <t>秦行审备</t>
    </r>
    <r>
      <rPr>
        <b/>
        <sz val="18"/>
        <rFont val="Times New Roman"/>
        <charset val="0"/>
      </rPr>
      <t>[2022]7</t>
    </r>
    <r>
      <rPr>
        <b/>
        <sz val="18"/>
        <rFont val="宋体"/>
        <charset val="134"/>
      </rPr>
      <t>号</t>
    </r>
  </si>
  <si>
    <r>
      <rPr>
        <b/>
        <sz val="18"/>
        <rFont val="宋体"/>
        <charset val="134"/>
      </rPr>
      <t>完工（不含</t>
    </r>
    <r>
      <rPr>
        <b/>
        <sz val="18"/>
        <rFont val="Times New Roman"/>
        <charset val="134"/>
      </rPr>
      <t>15#</t>
    </r>
    <r>
      <rPr>
        <b/>
        <sz val="18"/>
        <rFont val="宋体"/>
        <charset val="134"/>
      </rPr>
      <t>楼）</t>
    </r>
  </si>
  <si>
    <r>
      <rPr>
        <b/>
        <sz val="18"/>
        <rFont val="宋体"/>
        <charset val="134"/>
      </rPr>
      <t>壹城集团</t>
    </r>
    <r>
      <rPr>
        <b/>
        <sz val="18"/>
        <rFont val="Times New Roman"/>
        <charset val="134"/>
      </rPr>
      <t xml:space="preserve">
</t>
    </r>
    <r>
      <rPr>
        <b/>
        <sz val="18"/>
        <rFont val="宋体"/>
        <charset val="134"/>
      </rPr>
      <t>瑞金路街道</t>
    </r>
  </si>
  <si>
    <r>
      <rPr>
        <b/>
        <sz val="18"/>
        <rFont val="宋体"/>
        <charset val="134"/>
      </rPr>
      <t>优化居住环境</t>
    </r>
  </si>
  <si>
    <r>
      <rPr>
        <b/>
        <sz val="18"/>
        <rFont val="宋体"/>
        <charset val="134"/>
      </rPr>
      <t>张逸群</t>
    </r>
    <r>
      <rPr>
        <b/>
        <sz val="18"/>
        <rFont val="Times New Roman"/>
        <charset val="0"/>
      </rPr>
      <t xml:space="preserve">
15365090470</t>
    </r>
  </si>
  <si>
    <r>
      <rPr>
        <b/>
        <sz val="18"/>
        <rFont val="宋体"/>
        <charset val="134"/>
      </rPr>
      <t>不含</t>
    </r>
    <r>
      <rPr>
        <b/>
        <sz val="18"/>
        <rFont val="Times New Roman"/>
        <charset val="134"/>
      </rPr>
      <t>15#</t>
    </r>
    <r>
      <rPr>
        <b/>
        <sz val="18"/>
        <rFont val="宋体"/>
        <charset val="134"/>
      </rPr>
      <t>楼。</t>
    </r>
  </si>
  <si>
    <t>饮虹园片区城市更新项目（消防安全隐患消除及环境整治工程）</t>
  </si>
  <si>
    <r>
      <rPr>
        <b/>
        <sz val="18"/>
        <rFont val="宋体"/>
        <charset val="134"/>
      </rPr>
      <t>东至小心桥东街、南至马道街、西至水佐营、北至饮虹园和长乐路，项目占地面积约</t>
    </r>
    <r>
      <rPr>
        <b/>
        <sz val="18"/>
        <rFont val="Times New Roman"/>
        <charset val="134"/>
      </rPr>
      <t>3.73</t>
    </r>
    <r>
      <rPr>
        <b/>
        <sz val="18"/>
        <rFont val="宋体"/>
        <charset val="134"/>
      </rPr>
      <t>万平方米，房屋建筑面积约</t>
    </r>
    <r>
      <rPr>
        <b/>
        <sz val="18"/>
        <rFont val="Times New Roman"/>
        <charset val="134"/>
      </rPr>
      <t>5.55</t>
    </r>
    <r>
      <rPr>
        <b/>
        <sz val="18"/>
        <rFont val="宋体"/>
        <charset val="134"/>
      </rPr>
      <t>万平方米。结合项目实际情况，开展街巷路面修复、消防安全隐患整治、排水管网改造等环境整治相关内容。</t>
    </r>
  </si>
  <si>
    <t>2025-2026</t>
  </si>
  <si>
    <r>
      <rPr>
        <b/>
        <sz val="18"/>
        <rFont val="Times New Roman"/>
        <charset val="134"/>
      </rPr>
      <t>2025</t>
    </r>
    <r>
      <rPr>
        <b/>
        <sz val="18"/>
        <rFont val="宋体"/>
        <charset val="134"/>
      </rPr>
      <t>年四季度</t>
    </r>
  </si>
  <si>
    <r>
      <rPr>
        <b/>
        <sz val="18"/>
        <rFont val="宋体"/>
        <charset val="134"/>
      </rPr>
      <t>越城集团</t>
    </r>
    <r>
      <rPr>
        <b/>
        <sz val="18"/>
        <rFont val="Times New Roman"/>
        <charset val="134"/>
      </rPr>
      <t xml:space="preserve">
</t>
    </r>
    <r>
      <rPr>
        <b/>
        <sz val="18"/>
        <rFont val="宋体"/>
        <charset val="134"/>
      </rPr>
      <t>夫子庙街道</t>
    </r>
  </si>
  <si>
    <r>
      <rPr>
        <b/>
        <sz val="18"/>
        <rFont val="宋体"/>
        <charset val="134"/>
      </rPr>
      <t>省巡整改项目</t>
    </r>
  </si>
  <si>
    <r>
      <rPr>
        <b/>
        <sz val="18"/>
        <rFont val="宋体"/>
        <charset val="134"/>
      </rPr>
      <t>沙先晟</t>
    </r>
    <r>
      <rPr>
        <b/>
        <sz val="18"/>
        <rFont val="Times New Roman"/>
        <charset val="134"/>
      </rPr>
      <t>15062250065</t>
    </r>
  </si>
  <si>
    <t>仓巷西二地块城市更新项目（环境整治工程）</t>
  </si>
  <si>
    <r>
      <rPr>
        <b/>
        <sz val="18"/>
        <rFont val="宋体"/>
        <charset val="134"/>
      </rPr>
      <t>位于朝天宫街道，东至仓巷、南至升州路、西至莫愁路、北至木屐巷。项目占地面积约</t>
    </r>
    <r>
      <rPr>
        <b/>
        <sz val="18"/>
        <rFont val="Times New Roman"/>
        <charset val="134"/>
      </rPr>
      <t>1.96</t>
    </r>
    <r>
      <rPr>
        <b/>
        <sz val="18"/>
        <rFont val="宋体"/>
        <charset val="134"/>
      </rPr>
      <t>万平方米，房屋建筑面积约</t>
    </r>
    <r>
      <rPr>
        <b/>
        <sz val="18"/>
        <rFont val="Times New Roman"/>
        <charset val="134"/>
      </rPr>
      <t>1.79</t>
    </r>
    <r>
      <rPr>
        <b/>
        <sz val="18"/>
        <rFont val="宋体"/>
        <charset val="134"/>
      </rPr>
      <t>万平方米（不含成套住宅房屋）。结合项目实际情况，开展弱电序化、街巷路面修复、消防安全隐患整治等环境整治相关内容。</t>
    </r>
  </si>
  <si>
    <r>
      <rPr>
        <b/>
        <sz val="18"/>
        <rFont val="宋体"/>
        <charset val="134"/>
      </rPr>
      <t>郭建莹</t>
    </r>
    <r>
      <rPr>
        <b/>
        <sz val="18"/>
        <rFont val="Times New Roman"/>
        <charset val="134"/>
      </rPr>
      <t xml:space="preserve">
13805171974</t>
    </r>
  </si>
  <si>
    <r>
      <rPr>
        <b/>
        <sz val="18"/>
        <rFont val="宋体"/>
        <charset val="134"/>
      </rPr>
      <t>尚书里</t>
    </r>
    <r>
      <rPr>
        <b/>
        <sz val="18"/>
        <rFont val="Times New Roman"/>
        <charset val="134"/>
      </rPr>
      <t>48</t>
    </r>
    <r>
      <rPr>
        <b/>
        <sz val="18"/>
        <rFont val="宋体"/>
        <charset val="134"/>
      </rPr>
      <t>号（北片区）城市更新（安全消险）项目（环境整治工程）</t>
    </r>
  </si>
  <si>
    <r>
      <rPr>
        <b/>
        <sz val="18"/>
        <rFont val="宋体"/>
        <charset val="134"/>
      </rPr>
      <t>东至鸿福苑小区、南至尚书里</t>
    </r>
    <r>
      <rPr>
        <b/>
        <sz val="18"/>
        <rFont val="Times New Roman"/>
        <charset val="134"/>
      </rPr>
      <t>48</t>
    </r>
    <r>
      <rPr>
        <b/>
        <sz val="18"/>
        <rFont val="宋体"/>
        <charset val="134"/>
      </rPr>
      <t>号</t>
    </r>
    <r>
      <rPr>
        <b/>
        <sz val="18"/>
        <rFont val="Times New Roman"/>
        <charset val="134"/>
      </rPr>
      <t>9</t>
    </r>
    <r>
      <rPr>
        <b/>
        <sz val="18"/>
        <rFont val="宋体"/>
        <charset val="134"/>
      </rPr>
      <t>栋、西至解放南路、北至明御河路。结合项目实际情况，进行弱电序化、街巷路面修复、消防设施增补等环境整治相关内容。</t>
    </r>
  </si>
  <si>
    <r>
      <rPr>
        <b/>
        <sz val="18"/>
        <rFont val="宋体"/>
        <charset val="134"/>
      </rPr>
      <t>越城集团</t>
    </r>
    <r>
      <rPr>
        <b/>
        <sz val="18"/>
        <rFont val="Times New Roman"/>
        <charset val="134"/>
      </rPr>
      <t xml:space="preserve">
</t>
    </r>
    <r>
      <rPr>
        <b/>
        <sz val="18"/>
        <rFont val="宋体"/>
        <charset val="134"/>
      </rPr>
      <t>大光路街道</t>
    </r>
  </si>
  <si>
    <t>大阳沟老旧住宅片区危房消险与改善更新项目三期（环境整治）</t>
  </si>
  <si>
    <t>东至御道街，南至大光路，西至东大阳沟，北至御道园。拟实施片区内：增设消防管道及微型消防站，照明、供电线路检修、弱电序化、路面修复及环境整治等措施。</t>
  </si>
  <si>
    <r>
      <rPr>
        <b/>
        <sz val="18"/>
        <rFont val="宋体"/>
        <charset val="134"/>
      </rPr>
      <t>狄欣</t>
    </r>
    <r>
      <rPr>
        <b/>
        <sz val="18"/>
        <rFont val="Times New Roman"/>
        <charset val="134"/>
      </rPr>
      <t xml:space="preserve">
13913833093</t>
    </r>
  </si>
  <si>
    <r>
      <rPr>
        <b/>
        <sz val="18"/>
        <rFont val="宋体"/>
        <charset val="134"/>
      </rPr>
      <t>复兴巷</t>
    </r>
    <r>
      <rPr>
        <b/>
        <sz val="18"/>
        <rFont val="Times New Roman"/>
        <charset val="134"/>
      </rPr>
      <t>5</t>
    </r>
    <r>
      <rPr>
        <b/>
        <sz val="18"/>
        <rFont val="宋体"/>
        <charset val="134"/>
      </rPr>
      <t>号城市更新项目（周围环境提升整治）</t>
    </r>
  </si>
  <si>
    <r>
      <rPr>
        <b/>
        <sz val="18"/>
        <rFont val="宋体"/>
        <charset val="134"/>
      </rPr>
      <t>东临江苏海院伯利兹科技园、南至白下路、西至南京市工人文化宫、北起复兴巷</t>
    </r>
    <r>
      <rPr>
        <b/>
        <sz val="18"/>
        <rFont val="Times New Roman"/>
        <charset val="134"/>
      </rPr>
      <t>5</t>
    </r>
    <r>
      <rPr>
        <b/>
        <sz val="18"/>
        <rFont val="宋体"/>
        <charset val="134"/>
      </rPr>
      <t>号城市更新（危房消险）项目，占地面积约</t>
    </r>
    <r>
      <rPr>
        <b/>
        <sz val="18"/>
        <rFont val="Times New Roman"/>
        <charset val="134"/>
      </rPr>
      <t>0.2</t>
    </r>
    <r>
      <rPr>
        <b/>
        <sz val="18"/>
        <rFont val="宋体"/>
        <charset val="134"/>
      </rPr>
      <t>万平方米，实施部分地面、屋顶及沿街立面环境提升整治。</t>
    </r>
  </si>
  <si>
    <t>0</t>
  </si>
  <si>
    <r>
      <rPr>
        <b/>
        <sz val="18"/>
        <rFont val="宋体"/>
        <charset val="134"/>
      </rPr>
      <t>越城集团</t>
    </r>
    <r>
      <rPr>
        <b/>
        <sz val="18"/>
        <rFont val="Times New Roman"/>
        <charset val="134"/>
      </rPr>
      <t xml:space="preserve">
</t>
    </r>
    <r>
      <rPr>
        <b/>
        <sz val="18"/>
        <rFont val="宋体"/>
        <charset val="134"/>
      </rPr>
      <t>洪武路街道</t>
    </r>
  </si>
  <si>
    <r>
      <rPr>
        <b/>
        <sz val="18"/>
        <rFont val="宋体"/>
        <charset val="134"/>
      </rPr>
      <t>项目地处秦淮中心区，位于白下路和复兴巷交叉口，区位条件优越；周边配套成熟，人流量大且密度高，现状建筑墙面涂装不统一且破损严重，屋面老旧，有严重的漏水问题，影响居住环境和城市形象</t>
    </r>
  </si>
  <si>
    <r>
      <rPr>
        <b/>
        <sz val="18"/>
        <rFont val="方正书宋简体"/>
        <charset val="134"/>
      </rPr>
      <t>（三）</t>
    </r>
  </si>
  <si>
    <r>
      <rPr>
        <b/>
        <sz val="18"/>
        <rFont val="方正书宋简体"/>
        <charset val="134"/>
      </rPr>
      <t>公共空间更新</t>
    </r>
  </si>
  <si>
    <r>
      <rPr>
        <b/>
        <sz val="18"/>
        <rFont val="宋体"/>
        <charset val="134"/>
      </rPr>
      <t>新街口小四环综合环境提升</t>
    </r>
  </si>
  <si>
    <r>
      <rPr>
        <b/>
        <sz val="18"/>
        <rFont val="宋体"/>
        <charset val="134"/>
      </rPr>
      <t>项目位于秦淮区，北至汉中路、中山东路，南至石鼓路、淮海路，东至洪武路，西至螺丝转弯，总占地面积约</t>
    </r>
    <r>
      <rPr>
        <b/>
        <sz val="18"/>
        <rFont val="Times New Roman"/>
        <charset val="134"/>
      </rPr>
      <t>28.74</t>
    </r>
    <r>
      <rPr>
        <b/>
        <sz val="18"/>
        <rFont val="宋体"/>
        <charset val="134"/>
      </rPr>
      <t>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t>
    </r>
  </si>
  <si>
    <r>
      <rPr>
        <b/>
        <sz val="18"/>
        <rFont val="Times New Roman"/>
        <charset val="0"/>
      </rPr>
      <t>2026</t>
    </r>
    <r>
      <rPr>
        <b/>
        <sz val="18"/>
        <rFont val="宋体"/>
        <charset val="0"/>
      </rPr>
      <t>年二季度</t>
    </r>
  </si>
  <si>
    <r>
      <rPr>
        <b/>
        <sz val="18"/>
        <rFont val="宋体"/>
        <charset val="134"/>
      </rPr>
      <t>明商集团</t>
    </r>
    <r>
      <rPr>
        <b/>
        <sz val="18"/>
        <rFont val="Times New Roman"/>
        <charset val="134"/>
      </rPr>
      <t xml:space="preserve">
</t>
    </r>
    <r>
      <rPr>
        <b/>
        <sz val="18"/>
        <rFont val="宋体"/>
        <charset val="134"/>
      </rPr>
      <t>新街口管委会</t>
    </r>
  </si>
  <si>
    <r>
      <rPr>
        <b/>
        <sz val="18"/>
        <rFont val="宋体"/>
        <charset val="134"/>
      </rPr>
      <t>根据新街口管委会关于小四环区域综合管理的统一部署，本项目将对金陵中环片区、新华社地块及以东的新百商场地块实施系统性环境品质提升工程</t>
    </r>
  </si>
  <si>
    <r>
      <rPr>
        <b/>
        <sz val="18"/>
        <rFont val="宋体"/>
        <charset val="134"/>
      </rPr>
      <t>小西湖地下空间及周边环境提升工程</t>
    </r>
  </si>
  <si>
    <r>
      <rPr>
        <b/>
        <sz val="18"/>
        <rFont val="宋体"/>
        <charset val="134"/>
      </rPr>
      <t>项目位于小西湖城市更新项目范围内，紧邻大油坊巷历史风貌区，占地面积约</t>
    </r>
    <r>
      <rPr>
        <b/>
        <sz val="18"/>
        <rFont val="Times New Roman"/>
        <charset val="134"/>
      </rPr>
      <t>0.63</t>
    </r>
    <r>
      <rPr>
        <b/>
        <sz val="18"/>
        <rFont val="宋体"/>
        <charset val="134"/>
      </rPr>
      <t>万平方米，为提高老旧街区公共服务能力，完善城市基础配套设施，进一步推进城市建设，提升区域地位，拟结合片区微更新项目利用地下空间建设社会停车场一处，新增约</t>
    </r>
    <r>
      <rPr>
        <b/>
        <sz val="18"/>
        <rFont val="Times New Roman"/>
        <charset val="134"/>
      </rPr>
      <t>230</t>
    </r>
    <r>
      <rPr>
        <b/>
        <sz val="18"/>
        <rFont val="宋体"/>
        <charset val="134"/>
      </rPr>
      <t>个车位，惠及片区及周边居民；同时，为提升片区整体环境，拟同步对地块周边环境进行更新提升，梳理绿化</t>
    </r>
    <r>
      <rPr>
        <b/>
        <sz val="18"/>
        <rFont val="Times New Roman"/>
        <charset val="134"/>
      </rPr>
      <t>300</t>
    </r>
    <r>
      <rPr>
        <b/>
        <sz val="18"/>
        <rFont val="宋体"/>
        <charset val="134"/>
      </rPr>
      <t>平方米、环境综合整治约</t>
    </r>
    <r>
      <rPr>
        <b/>
        <sz val="18"/>
        <rFont val="Times New Roman"/>
        <charset val="134"/>
      </rPr>
      <t>4000</t>
    </r>
    <r>
      <rPr>
        <b/>
        <sz val="18"/>
        <rFont val="宋体"/>
        <charset val="134"/>
      </rPr>
      <t>平方米。</t>
    </r>
  </si>
  <si>
    <r>
      <rPr>
        <b/>
        <sz val="18"/>
        <rFont val="Times New Roman"/>
        <charset val="0"/>
      </rPr>
      <t>2026</t>
    </r>
    <r>
      <rPr>
        <b/>
        <sz val="18"/>
        <rFont val="宋体"/>
        <charset val="0"/>
      </rPr>
      <t>年</t>
    </r>
  </si>
  <si>
    <r>
      <rPr>
        <b/>
        <sz val="18"/>
        <rFont val="宋体"/>
        <charset val="134"/>
      </rPr>
      <t>历保集团</t>
    </r>
    <r>
      <rPr>
        <b/>
        <sz val="18"/>
        <rFont val="Times New Roman"/>
        <charset val="134"/>
      </rPr>
      <t xml:space="preserve">
</t>
    </r>
    <r>
      <rPr>
        <b/>
        <sz val="18"/>
        <rFont val="宋体"/>
        <charset val="134"/>
      </rPr>
      <t>夫子庙街道</t>
    </r>
  </si>
  <si>
    <r>
      <rPr>
        <b/>
        <sz val="18"/>
        <rFont val="宋体"/>
        <charset val="134"/>
      </rPr>
      <t>项目位于小西湖历史风貌区周边，街区缺乏公共基础设施，且道路狭窄，人车混行，交通不流畅，与小西湖地块周边发展不匹配，急需提升停车容量，从根源上缓解停车压力</t>
    </r>
  </si>
  <si>
    <r>
      <rPr>
        <b/>
        <sz val="18"/>
        <rFont val="宋体"/>
        <charset val="134"/>
      </rPr>
      <t>缪俊</t>
    </r>
    <r>
      <rPr>
        <b/>
        <sz val="18"/>
        <rFont val="Times New Roman"/>
        <charset val="134"/>
      </rPr>
      <t>13952049314</t>
    </r>
  </si>
  <si>
    <r>
      <rPr>
        <b/>
        <sz val="18"/>
        <rFont val="方正书宋简体"/>
        <charset val="134"/>
      </rPr>
      <t>（四）</t>
    </r>
  </si>
  <si>
    <r>
      <rPr>
        <b/>
        <sz val="18"/>
        <rFont val="方正书宋简体"/>
        <charset val="134"/>
      </rPr>
      <t>综合类更新</t>
    </r>
  </si>
  <si>
    <r>
      <rPr>
        <b/>
        <sz val="18"/>
        <rFont val="方正书宋简体"/>
        <charset val="134"/>
      </rPr>
      <t>★西五华里休闲文化街区</t>
    </r>
  </si>
  <si>
    <r>
      <rPr>
        <b/>
        <sz val="18"/>
        <rFont val="方正书宋简体"/>
        <charset val="134"/>
      </rPr>
      <t>东至甘露桥，西至西水关。占地面积约</t>
    </r>
    <r>
      <rPr>
        <b/>
        <sz val="18"/>
        <rFont val="Times New Roman"/>
        <charset val="134"/>
      </rPr>
      <t>5.69</t>
    </r>
    <r>
      <rPr>
        <b/>
        <sz val="18"/>
        <rFont val="方正书宋简体"/>
        <charset val="134"/>
      </rPr>
      <t>万平方米，总建筑面积约</t>
    </r>
    <r>
      <rPr>
        <b/>
        <sz val="18"/>
        <rFont val="Times New Roman"/>
        <charset val="134"/>
      </rPr>
      <t>11.4</t>
    </r>
    <r>
      <rPr>
        <b/>
        <sz val="18"/>
        <rFont val="方正书宋简体"/>
        <charset val="134"/>
      </rPr>
      <t>万平方米，其中改造修缮面积约</t>
    </r>
    <r>
      <rPr>
        <b/>
        <sz val="18"/>
        <rFont val="Times New Roman"/>
        <charset val="134"/>
      </rPr>
      <t>0.74</t>
    </r>
    <r>
      <rPr>
        <b/>
        <sz val="18"/>
        <rFont val="方正书宋简体"/>
        <charset val="134"/>
      </rPr>
      <t>万平方米，新建建筑面积约</t>
    </r>
    <r>
      <rPr>
        <b/>
        <sz val="18"/>
        <rFont val="Times New Roman"/>
        <charset val="134"/>
      </rPr>
      <t>10.66</t>
    </r>
    <r>
      <rPr>
        <b/>
        <sz val="18"/>
        <rFont val="方正书宋简体"/>
        <charset val="134"/>
      </rPr>
      <t>万平方米。拟打造传统风貌与现代商业相融合的街区。</t>
    </r>
  </si>
  <si>
    <t>2022-2028</t>
  </si>
  <si>
    <r>
      <rPr>
        <b/>
        <sz val="18"/>
        <rFont val="宋体"/>
        <charset val="134"/>
      </rPr>
      <t>秦行审备〔</t>
    </r>
    <r>
      <rPr>
        <b/>
        <sz val="18"/>
        <rFont val="Times New Roman"/>
        <charset val="0"/>
      </rPr>
      <t>2023</t>
    </r>
    <r>
      <rPr>
        <b/>
        <sz val="18"/>
        <rFont val="宋体"/>
        <charset val="134"/>
      </rPr>
      <t>〕</t>
    </r>
    <r>
      <rPr>
        <b/>
        <sz val="18"/>
        <rFont val="Times New Roman"/>
        <charset val="0"/>
      </rPr>
      <t>197</t>
    </r>
    <r>
      <rPr>
        <b/>
        <sz val="18"/>
        <rFont val="宋体"/>
        <charset val="134"/>
      </rPr>
      <t>号；</t>
    </r>
    <r>
      <rPr>
        <b/>
        <sz val="18"/>
        <rFont val="Times New Roman"/>
        <charset val="0"/>
      </rPr>
      <t xml:space="preserve">
</t>
    </r>
    <r>
      <rPr>
        <b/>
        <sz val="18"/>
        <rFont val="宋体"/>
        <charset val="134"/>
      </rPr>
      <t>秦行审备〔</t>
    </r>
    <r>
      <rPr>
        <b/>
        <sz val="18"/>
        <rFont val="Times New Roman"/>
        <charset val="0"/>
      </rPr>
      <t>2023</t>
    </r>
    <r>
      <rPr>
        <b/>
        <sz val="18"/>
        <rFont val="宋体"/>
        <charset val="134"/>
      </rPr>
      <t>〕</t>
    </r>
    <r>
      <rPr>
        <b/>
        <sz val="18"/>
        <rFont val="Times New Roman"/>
        <charset val="0"/>
      </rPr>
      <t>198</t>
    </r>
    <r>
      <rPr>
        <b/>
        <sz val="18"/>
        <rFont val="宋体"/>
        <charset val="134"/>
      </rPr>
      <t>号</t>
    </r>
  </si>
  <si>
    <r>
      <rPr>
        <b/>
        <sz val="18"/>
        <rFont val="Times New Roman"/>
        <charset val="134"/>
      </rPr>
      <t>2</t>
    </r>
    <r>
      <rPr>
        <b/>
        <sz val="18"/>
        <rFont val="方正书宋简体"/>
        <charset val="134"/>
      </rPr>
      <t>号地块力争桩基施工，</t>
    </r>
    <r>
      <rPr>
        <b/>
        <sz val="18"/>
        <rFont val="Times New Roman"/>
        <charset val="134"/>
      </rPr>
      <t>6</t>
    </r>
    <r>
      <rPr>
        <b/>
        <sz val="18"/>
        <rFont val="方正书宋简体"/>
        <charset val="134"/>
      </rPr>
      <t>号地块完工，其他部分地块开展主体施工</t>
    </r>
  </si>
  <si>
    <r>
      <rPr>
        <b/>
        <sz val="18"/>
        <rFont val="宋体"/>
        <charset val="134"/>
      </rPr>
      <t>项目办</t>
    </r>
  </si>
  <si>
    <r>
      <rPr>
        <b/>
        <sz val="18"/>
        <rFont val="宋体"/>
        <charset val="134"/>
      </rPr>
      <t>壹城集团</t>
    </r>
    <r>
      <rPr>
        <b/>
        <sz val="18"/>
        <rFont val="Times New Roman"/>
        <charset val="134"/>
      </rPr>
      <t xml:space="preserve">
</t>
    </r>
    <r>
      <rPr>
        <b/>
        <sz val="18"/>
        <rFont val="宋体"/>
        <charset val="134"/>
      </rPr>
      <t>双塘街道</t>
    </r>
  </si>
  <si>
    <r>
      <rPr>
        <b/>
        <sz val="18"/>
        <rFont val="宋体"/>
        <charset val="0"/>
      </rPr>
      <t>郑云翔</t>
    </r>
    <r>
      <rPr>
        <b/>
        <sz val="18"/>
        <rFont val="Times New Roman"/>
        <charset val="0"/>
      </rPr>
      <t>13601583198</t>
    </r>
  </si>
  <si>
    <r>
      <rPr>
        <b/>
        <sz val="18"/>
        <rFont val="宋体"/>
        <charset val="134"/>
      </rPr>
      <t>★荷花塘片区城市更新项目</t>
    </r>
  </si>
  <si>
    <r>
      <rPr>
        <b/>
        <sz val="18"/>
        <rFont val="宋体"/>
        <charset val="134"/>
      </rPr>
      <t>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t>
    </r>
    <r>
      <rPr>
        <b/>
        <sz val="18"/>
        <rFont val="Times New Roman"/>
        <charset val="134"/>
      </rPr>
      <t>1.7</t>
    </r>
    <r>
      <rPr>
        <b/>
        <sz val="18"/>
        <rFont val="宋体"/>
        <charset val="134"/>
      </rPr>
      <t>千米。</t>
    </r>
  </si>
  <si>
    <t>2021-2028</t>
  </si>
  <si>
    <r>
      <rPr>
        <b/>
        <sz val="18"/>
        <rFont val="宋体"/>
        <charset val="134"/>
      </rPr>
      <t>市、区财政及产权人出资</t>
    </r>
  </si>
  <si>
    <r>
      <rPr>
        <b/>
        <sz val="18"/>
        <rFont val="宋体"/>
        <charset val="134"/>
      </rPr>
      <t>秦行审备</t>
    </r>
    <r>
      <rPr>
        <b/>
        <sz val="18"/>
        <rFont val="Times New Roman"/>
        <charset val="134"/>
      </rPr>
      <t>[2021]109</t>
    </r>
    <r>
      <rPr>
        <b/>
        <sz val="18"/>
        <rFont val="宋体"/>
        <charset val="134"/>
      </rPr>
      <t>号</t>
    </r>
  </si>
  <si>
    <r>
      <rPr>
        <b/>
        <sz val="18"/>
        <rFont val="宋体"/>
        <charset val="134"/>
      </rPr>
      <t>完成市政微型管廊建设</t>
    </r>
  </si>
  <si>
    <r>
      <rPr>
        <b/>
        <sz val="18"/>
        <rFont val="宋体"/>
        <charset val="134"/>
      </rPr>
      <t>更新集团</t>
    </r>
    <r>
      <rPr>
        <b/>
        <sz val="18"/>
        <rFont val="Times New Roman"/>
        <charset val="134"/>
      </rPr>
      <t xml:space="preserve">
</t>
    </r>
    <r>
      <rPr>
        <b/>
        <sz val="18"/>
        <rFont val="宋体"/>
        <charset val="134"/>
      </rPr>
      <t>历保集团</t>
    </r>
    <r>
      <rPr>
        <b/>
        <sz val="18"/>
        <rFont val="Times New Roman"/>
        <charset val="134"/>
      </rPr>
      <t xml:space="preserve">
</t>
    </r>
    <r>
      <rPr>
        <b/>
        <sz val="18"/>
        <rFont val="宋体"/>
        <charset val="134"/>
      </rPr>
      <t>双塘街道</t>
    </r>
  </si>
  <si>
    <r>
      <rPr>
        <b/>
        <sz val="18"/>
        <rFont val="宋体"/>
        <charset val="134"/>
      </rPr>
      <t>位于荷花塘历史文化街区，历史遗存丰富、格局清晰、风貌完整。但现状人居环境差、房屋年久失修、消防安全隐患突出，亟需启动项目建设</t>
    </r>
  </si>
  <si>
    <r>
      <rPr>
        <b/>
        <sz val="18"/>
        <rFont val="宋体"/>
        <charset val="134"/>
      </rPr>
      <t>刘亮</t>
    </r>
    <r>
      <rPr>
        <b/>
        <sz val="18"/>
        <rFont val="Times New Roman"/>
        <charset val="134"/>
      </rPr>
      <t>17805000411</t>
    </r>
  </si>
  <si>
    <r>
      <rPr>
        <b/>
        <sz val="18"/>
        <rFont val="宋体"/>
        <charset val="134"/>
      </rPr>
      <t>钓鱼台城市更新项目</t>
    </r>
  </si>
  <si>
    <r>
      <rPr>
        <b/>
        <sz val="18"/>
        <rFont val="宋体"/>
        <charset val="134"/>
      </rPr>
      <t>片区位于双塘街道，北起长乐路，南至西干长巷，西至中山南路，东临中华路。总占地面积为</t>
    </r>
    <r>
      <rPr>
        <b/>
        <sz val="18"/>
        <rFont val="Times New Roman"/>
        <charset val="134"/>
      </rPr>
      <t>14.5</t>
    </r>
    <r>
      <rPr>
        <b/>
        <sz val="18"/>
        <rFont val="宋体"/>
        <charset val="134"/>
      </rPr>
      <t>万平方米，片区内建筑面积约</t>
    </r>
    <r>
      <rPr>
        <b/>
        <sz val="18"/>
        <rFont val="Times New Roman"/>
        <charset val="134"/>
      </rPr>
      <t>13.12</t>
    </r>
    <r>
      <rPr>
        <b/>
        <sz val="18"/>
        <rFont val="宋体"/>
        <charset val="134"/>
      </rPr>
      <t>万平方米。片区内包含</t>
    </r>
    <r>
      <rPr>
        <b/>
        <sz val="18"/>
        <rFont val="Times New Roman"/>
        <charset val="134"/>
      </rPr>
      <t>1</t>
    </r>
    <r>
      <rPr>
        <b/>
        <sz val="18"/>
        <rFont val="宋体"/>
        <charset val="134"/>
      </rPr>
      <t>处历史风貌区（</t>
    </r>
    <r>
      <rPr>
        <b/>
        <sz val="18"/>
        <rFont val="Times New Roman"/>
        <charset val="134"/>
      </rPr>
      <t>13.01</t>
    </r>
    <r>
      <rPr>
        <b/>
        <sz val="18"/>
        <rFont val="宋体"/>
        <charset val="134"/>
      </rPr>
      <t>万平方米）、</t>
    </r>
    <r>
      <rPr>
        <b/>
        <sz val="18"/>
        <rFont val="Times New Roman"/>
        <charset val="134"/>
      </rPr>
      <t>1</t>
    </r>
    <r>
      <rPr>
        <b/>
        <sz val="18"/>
        <rFont val="宋体"/>
        <charset val="134"/>
      </rPr>
      <t>处低效用地（</t>
    </r>
    <r>
      <rPr>
        <b/>
        <sz val="18"/>
        <rFont val="Times New Roman"/>
        <charset val="134"/>
      </rPr>
      <t>0.6</t>
    </r>
    <r>
      <rPr>
        <b/>
        <sz val="18"/>
        <rFont val="宋体"/>
        <charset val="134"/>
      </rPr>
      <t>万平方米）、省保</t>
    </r>
    <r>
      <rPr>
        <b/>
        <sz val="18"/>
        <rFont val="Times New Roman"/>
        <charset val="134"/>
      </rPr>
      <t>2</t>
    </r>
    <r>
      <rPr>
        <b/>
        <sz val="18"/>
        <rFont val="宋体"/>
        <charset val="134"/>
      </rPr>
      <t>处，市保</t>
    </r>
    <r>
      <rPr>
        <b/>
        <sz val="18"/>
        <rFont val="Times New Roman"/>
        <charset val="134"/>
      </rPr>
      <t>3</t>
    </r>
    <r>
      <rPr>
        <b/>
        <sz val="18"/>
        <rFont val="宋体"/>
        <charset val="134"/>
      </rPr>
      <t>处，一般不可移动文物</t>
    </r>
    <r>
      <rPr>
        <b/>
        <sz val="18"/>
        <rFont val="Times New Roman"/>
        <charset val="134"/>
      </rPr>
      <t>3</t>
    </r>
    <r>
      <rPr>
        <b/>
        <sz val="18"/>
        <rFont val="宋体"/>
        <charset val="134"/>
      </rPr>
      <t>处，历史建筑</t>
    </r>
    <r>
      <rPr>
        <b/>
        <sz val="18"/>
        <rFont val="Times New Roman"/>
        <charset val="134"/>
      </rPr>
      <t>7</t>
    </r>
    <r>
      <rPr>
        <b/>
        <sz val="18"/>
        <rFont val="宋体"/>
        <charset val="134"/>
      </rPr>
      <t>处，涉及居民总户数约</t>
    </r>
    <r>
      <rPr>
        <b/>
        <sz val="18"/>
        <rFont val="Times New Roman"/>
        <charset val="134"/>
      </rPr>
      <t>1787</t>
    </r>
    <r>
      <rPr>
        <b/>
        <sz val="18"/>
        <rFont val="宋体"/>
        <charset val="134"/>
      </rPr>
      <t>户。实施片区更新，系统完善市政基础设施、有序实施危旧住房改造、统筹推进公共服务设施建设等。</t>
    </r>
  </si>
  <si>
    <t>2026-2030</t>
  </si>
  <si>
    <r>
      <rPr>
        <b/>
        <sz val="18"/>
        <rFont val="Times New Roman"/>
        <charset val="134"/>
      </rPr>
      <t>2026</t>
    </r>
    <r>
      <rPr>
        <b/>
        <sz val="18"/>
        <rFont val="宋体"/>
        <charset val="134"/>
      </rPr>
      <t>年</t>
    </r>
  </si>
  <si>
    <t>该片区集传统居住、商业于一体，是沟通中华门东西两侧文化旅游资源、生活服务资源重要的“门西走廊”，对激活城南历史城区更新具有关键作用。同时，片区居住环境较差，人居条件亟待改善</t>
  </si>
  <si>
    <r>
      <rPr>
        <b/>
        <sz val="18"/>
        <rFont val="宋体"/>
        <charset val="134"/>
      </rPr>
      <t>冯晓丽</t>
    </r>
    <r>
      <rPr>
        <b/>
        <sz val="18"/>
        <rFont val="Times New Roman"/>
        <charset val="134"/>
      </rPr>
      <t>13770618983</t>
    </r>
  </si>
  <si>
    <t>针巷片区城市更新项目（一期）</t>
  </si>
  <si>
    <r>
      <rPr>
        <b/>
        <sz val="18"/>
        <rFont val="宋体"/>
        <charset val="134"/>
      </rPr>
      <t>针巷片区城市更新项目位于城南历史城区范围边缘，地块呈三角形，由太平南路、建康路与内秦淮河合围而成，总占地面积约</t>
    </r>
    <r>
      <rPr>
        <b/>
        <sz val="18"/>
        <rFont val="Times New Roman"/>
        <charset val="134"/>
      </rPr>
      <t>7</t>
    </r>
    <r>
      <rPr>
        <b/>
        <sz val="18"/>
        <rFont val="宋体"/>
        <charset val="134"/>
      </rPr>
      <t>万平方米，更新实施范围涉及总建筑面积约</t>
    </r>
    <r>
      <rPr>
        <b/>
        <sz val="18"/>
        <rFont val="Times New Roman"/>
        <charset val="134"/>
      </rPr>
      <t>4.3</t>
    </r>
    <r>
      <rPr>
        <b/>
        <sz val="18"/>
        <rFont val="宋体"/>
        <charset val="134"/>
      </rPr>
      <t>万平方米，其中：老旧小区建筑面积约</t>
    </r>
    <r>
      <rPr>
        <b/>
        <sz val="18"/>
        <rFont val="Times New Roman"/>
        <charset val="134"/>
      </rPr>
      <t>3.2</t>
    </r>
    <r>
      <rPr>
        <b/>
        <sz val="18"/>
        <rFont val="宋体"/>
        <charset val="134"/>
      </rPr>
      <t>万平方米；工企单位建筑面积约</t>
    </r>
    <r>
      <rPr>
        <b/>
        <sz val="18"/>
        <rFont val="Times New Roman"/>
        <charset val="134"/>
      </rPr>
      <t>1.1</t>
    </r>
    <r>
      <rPr>
        <b/>
        <sz val="18"/>
        <rFont val="宋体"/>
        <charset val="134"/>
      </rPr>
      <t>万平方米（含省级文保</t>
    </r>
    <r>
      <rPr>
        <b/>
        <sz val="18"/>
        <rFont val="Times New Roman"/>
        <charset val="134"/>
      </rPr>
      <t>1</t>
    </r>
    <r>
      <rPr>
        <b/>
        <sz val="18"/>
        <rFont val="宋体"/>
        <charset val="134"/>
      </rPr>
      <t>处，</t>
    </r>
    <r>
      <rPr>
        <b/>
        <sz val="18"/>
        <rFont val="Times New Roman"/>
        <charset val="134"/>
      </rPr>
      <t>1</t>
    </r>
    <r>
      <rPr>
        <b/>
        <sz val="18"/>
        <rFont val="宋体"/>
        <charset val="134"/>
      </rPr>
      <t>处区级不可移动文物</t>
    </r>
    <r>
      <rPr>
        <b/>
        <sz val="18"/>
        <rFont val="Times New Roman"/>
        <charset val="134"/>
      </rPr>
      <t>1</t>
    </r>
    <r>
      <rPr>
        <b/>
        <sz val="18"/>
        <rFont val="宋体"/>
        <charset val="134"/>
      </rPr>
      <t>处）。一期主要实施内容为市政基础设施更新，主要包括针巷、益仁巷、刘家塘巷、其他支巷等道路出新及景观步行桥梁建设。</t>
    </r>
  </si>
  <si>
    <r>
      <rPr>
        <b/>
        <sz val="18"/>
        <rFont val="宋体"/>
        <charset val="134"/>
      </rPr>
      <t>历保集团</t>
    </r>
    <r>
      <rPr>
        <b/>
        <sz val="18"/>
        <rFont val="Times New Roman"/>
        <charset val="134"/>
      </rPr>
      <t xml:space="preserve">
</t>
    </r>
    <r>
      <rPr>
        <b/>
        <sz val="18"/>
        <rFont val="宋体"/>
        <charset val="134"/>
      </rPr>
      <t>洪武路街道</t>
    </r>
  </si>
  <si>
    <r>
      <rPr>
        <b/>
        <sz val="18"/>
        <rFont val="宋体"/>
        <charset val="134"/>
      </rPr>
      <t>地块紧邻夫子庙景区北侧核心区，但片区内道路街巷狭窄，人车混行，交通不畅，人流量大；居住小区条块分割，管理碎化，社区配套服务功能延伸不足；环境整治征收后市政配套设施未建成，现状场地凌乱；街巷特色主题不鲜明，城市文商旅业态功能品质较低，与夫子庙景区发展不匹配</t>
    </r>
  </si>
  <si>
    <r>
      <rPr>
        <b/>
        <sz val="18"/>
        <rFont val="宋体"/>
        <charset val="134"/>
      </rPr>
      <t>董雨亭</t>
    </r>
    <r>
      <rPr>
        <b/>
        <sz val="18"/>
        <rFont val="Times New Roman"/>
        <charset val="134"/>
      </rPr>
      <t>13851913156</t>
    </r>
  </si>
  <si>
    <t>针巷片区城市更新项目（二期）</t>
  </si>
  <si>
    <r>
      <rPr>
        <b/>
        <sz val="18"/>
        <rFont val="宋体"/>
        <charset val="134"/>
      </rPr>
      <t>针巷片区城市更新项目位于城南历史城区范围边缘，地块呈三角形，由太平南路、建康路与内秦淮河合围而成，总占地面积约</t>
    </r>
    <r>
      <rPr>
        <b/>
        <sz val="18"/>
        <rFont val="Times New Roman"/>
        <charset val="134"/>
      </rPr>
      <t>7</t>
    </r>
    <r>
      <rPr>
        <b/>
        <sz val="18"/>
        <rFont val="宋体"/>
        <charset val="134"/>
      </rPr>
      <t>万平方米，更新实施范围涉及总建筑面积约</t>
    </r>
    <r>
      <rPr>
        <b/>
        <sz val="18"/>
        <rFont val="Times New Roman"/>
        <charset val="134"/>
      </rPr>
      <t>4.3</t>
    </r>
    <r>
      <rPr>
        <b/>
        <sz val="18"/>
        <rFont val="宋体"/>
        <charset val="134"/>
      </rPr>
      <t>万平方米，其中：老旧小区建筑面积约</t>
    </r>
    <r>
      <rPr>
        <b/>
        <sz val="18"/>
        <rFont val="Times New Roman"/>
        <charset val="134"/>
      </rPr>
      <t>3.2</t>
    </r>
    <r>
      <rPr>
        <b/>
        <sz val="18"/>
        <rFont val="宋体"/>
        <charset val="134"/>
      </rPr>
      <t>万平方米；工企单位建筑面积约</t>
    </r>
    <r>
      <rPr>
        <b/>
        <sz val="18"/>
        <rFont val="Times New Roman"/>
        <charset val="134"/>
      </rPr>
      <t>1.1</t>
    </r>
    <r>
      <rPr>
        <b/>
        <sz val="18"/>
        <rFont val="宋体"/>
        <charset val="134"/>
      </rPr>
      <t>万平方米（含省级文保</t>
    </r>
    <r>
      <rPr>
        <b/>
        <sz val="18"/>
        <rFont val="Times New Roman"/>
        <charset val="134"/>
      </rPr>
      <t>1</t>
    </r>
    <r>
      <rPr>
        <b/>
        <sz val="18"/>
        <rFont val="宋体"/>
        <charset val="134"/>
      </rPr>
      <t>处，</t>
    </r>
    <r>
      <rPr>
        <b/>
        <sz val="18"/>
        <rFont val="Times New Roman"/>
        <charset val="134"/>
      </rPr>
      <t>1</t>
    </r>
    <r>
      <rPr>
        <b/>
        <sz val="18"/>
        <rFont val="宋体"/>
        <charset val="134"/>
      </rPr>
      <t>处区级不可移动文物</t>
    </r>
    <r>
      <rPr>
        <b/>
        <sz val="18"/>
        <rFont val="Times New Roman"/>
        <charset val="134"/>
      </rPr>
      <t>1</t>
    </r>
    <r>
      <rPr>
        <b/>
        <sz val="18"/>
        <rFont val="宋体"/>
        <charset val="134"/>
      </rPr>
      <t>处）。二期主要实施内容为城市空间的更新与利用，包括街巷商业及社区服务配套、地铁</t>
    </r>
    <r>
      <rPr>
        <b/>
        <sz val="18"/>
        <rFont val="Times New Roman"/>
        <charset val="134"/>
      </rPr>
      <t>3</t>
    </r>
    <r>
      <rPr>
        <b/>
        <sz val="18"/>
        <rFont val="宋体"/>
        <charset val="134"/>
      </rPr>
      <t>号线</t>
    </r>
    <r>
      <rPr>
        <b/>
        <sz val="18"/>
        <rFont val="Times New Roman"/>
        <charset val="134"/>
      </rPr>
      <t>1</t>
    </r>
    <r>
      <rPr>
        <b/>
        <sz val="18"/>
        <rFont val="宋体"/>
        <charset val="134"/>
      </rPr>
      <t>号口广场服务设施配套建设等。</t>
    </r>
  </si>
  <si>
    <t>黑廊巷城市更新项目（消防安全隐患整治）</t>
  </si>
  <si>
    <t>项目西至中山南路，东至黑廊巷，北至升州路，南至金沙井。在黑廊巷片区范围内实施消防消险配套设施更新、弱电序化、破损路灯更换、沿街墙面出新、人行道修复及环境整治等微更新工程。</t>
  </si>
  <si>
    <r>
      <rPr>
        <b/>
        <sz val="18"/>
        <rFont val="Times New Roman"/>
        <charset val="134"/>
      </rPr>
      <t>2026</t>
    </r>
    <r>
      <rPr>
        <b/>
        <sz val="18"/>
        <rFont val="宋体"/>
        <charset val="134"/>
      </rPr>
      <t>年二季度</t>
    </r>
  </si>
  <si>
    <r>
      <rPr>
        <b/>
        <sz val="18"/>
        <rFont val="宋体"/>
        <charset val="134"/>
      </rPr>
      <t>刘奇</t>
    </r>
    <r>
      <rPr>
        <b/>
        <sz val="18"/>
        <rFont val="Times New Roman"/>
        <charset val="134"/>
      </rPr>
      <t xml:space="preserve">
19850810192
</t>
    </r>
  </si>
  <si>
    <r>
      <rPr>
        <b/>
        <sz val="18"/>
        <rFont val="宋体"/>
        <charset val="134"/>
      </rPr>
      <t>磨盘街片区</t>
    </r>
  </si>
  <si>
    <r>
      <rPr>
        <b/>
        <sz val="18"/>
        <rFont val="宋体"/>
        <charset val="134"/>
      </rPr>
      <t>北至殷高巷，南至饮马巷，西至水斋庵，东至钓鱼台；北至集庆路，南至甘露桥，西至钓鱼台路，东至中山南路。占地面积约</t>
    </r>
    <r>
      <rPr>
        <b/>
        <sz val="18"/>
        <rFont val="Times New Roman"/>
        <charset val="134"/>
      </rPr>
      <t>8.9</t>
    </r>
    <r>
      <rPr>
        <b/>
        <sz val="18"/>
        <rFont val="宋体"/>
        <charset val="134"/>
      </rPr>
      <t>万平方米。建设内容涉及道路整治，弱电整治和消防设备维护与更换。</t>
    </r>
  </si>
  <si>
    <r>
      <rPr>
        <b/>
        <sz val="18"/>
        <rFont val="宋体"/>
        <charset val="134"/>
      </rPr>
      <t>越城集团</t>
    </r>
    <r>
      <rPr>
        <b/>
        <sz val="18"/>
        <rFont val="Times New Roman"/>
        <charset val="134"/>
      </rPr>
      <t xml:space="preserve">
</t>
    </r>
    <r>
      <rPr>
        <b/>
        <sz val="18"/>
        <rFont val="宋体"/>
        <charset val="134"/>
      </rPr>
      <t>双塘街道</t>
    </r>
  </si>
  <si>
    <r>
      <rPr>
        <b/>
        <sz val="18"/>
        <rFont val="方正书宋简体"/>
        <charset val="134"/>
      </rPr>
      <t>（五）</t>
    </r>
  </si>
  <si>
    <r>
      <rPr>
        <b/>
        <sz val="18"/>
        <rFont val="方正书宋简体"/>
        <charset val="134"/>
      </rPr>
      <t>活力中心区建设</t>
    </r>
  </si>
  <si>
    <r>
      <rPr>
        <b/>
        <sz val="18"/>
        <rFont val="宋体"/>
        <charset val="134"/>
      </rPr>
      <t>★门西数字生活街区品质提升</t>
    </r>
  </si>
  <si>
    <r>
      <rPr>
        <b/>
        <sz val="18"/>
        <rFont val="Times New Roman"/>
        <charset val="134"/>
      </rPr>
      <t>1</t>
    </r>
    <r>
      <rPr>
        <b/>
        <sz val="18"/>
        <rFont val="宋体"/>
        <charset val="134"/>
      </rPr>
      <t>、目标定位：依托周边愚园、凤凰台、瓦官寺、阮籍墓等历史文化资源，以及悦动</t>
    </r>
    <r>
      <rPr>
        <b/>
        <sz val="18"/>
        <rFont val="Times New Roman"/>
        <charset val="134"/>
      </rPr>
      <t>·</t>
    </r>
    <r>
      <rPr>
        <b/>
        <sz val="18"/>
        <rFont val="宋体"/>
        <charset val="134"/>
      </rPr>
      <t>新门西产业园，打造以数智创新为主导，集文商体旅多业态于一体的城市客厅。</t>
    </r>
    <r>
      <rPr>
        <b/>
        <sz val="18"/>
        <rFont val="Times New Roman"/>
        <charset val="134"/>
      </rPr>
      <t xml:space="preserve">
2</t>
    </r>
    <r>
      <rPr>
        <b/>
        <sz val="18"/>
        <rFont val="宋体"/>
        <charset val="134"/>
      </rPr>
      <t>、产业策划：从“科技</t>
    </r>
    <r>
      <rPr>
        <b/>
        <sz val="18"/>
        <rFont val="Times New Roman"/>
        <charset val="134"/>
      </rPr>
      <t>+”</t>
    </r>
    <r>
      <rPr>
        <b/>
        <sz val="18"/>
        <rFont val="宋体"/>
        <charset val="134"/>
      </rPr>
      <t>定位出发，重点突出物联网和数字技术产业，兼顾西侧悦动</t>
    </r>
    <r>
      <rPr>
        <b/>
        <sz val="18"/>
        <rFont val="Times New Roman"/>
        <charset val="134"/>
      </rPr>
      <t>·</t>
    </r>
    <r>
      <rPr>
        <b/>
        <sz val="18"/>
        <rFont val="宋体"/>
        <charset val="134"/>
      </rPr>
      <t>新门西产业园，综合考虑产业发展的协调性，发挥全产业链协同效应，形成园区、街区、景区三区一体的科技文化示范片区。</t>
    </r>
    <r>
      <rPr>
        <b/>
        <sz val="18"/>
        <rFont val="Times New Roman"/>
        <charset val="134"/>
      </rPr>
      <t xml:space="preserve">
3</t>
    </r>
    <r>
      <rPr>
        <b/>
        <sz val="18"/>
        <rFont val="宋体"/>
        <charset val="134"/>
      </rPr>
      <t>、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t>
    </r>
  </si>
  <si>
    <t>2026-2028</t>
  </si>
  <si>
    <r>
      <rPr>
        <b/>
        <sz val="18"/>
        <rFont val="宋体"/>
        <charset val="134"/>
      </rPr>
      <t>推进竣工验收及招商</t>
    </r>
  </si>
  <si>
    <r>
      <rPr>
        <b/>
        <sz val="18"/>
        <rFont val="宋体"/>
        <charset val="134"/>
      </rPr>
      <t>老城南集团</t>
    </r>
    <r>
      <rPr>
        <b/>
        <sz val="18"/>
        <rFont val="Times New Roman"/>
        <charset val="134"/>
      </rPr>
      <t xml:space="preserve">
</t>
    </r>
    <r>
      <rPr>
        <b/>
        <sz val="18"/>
        <rFont val="宋体"/>
        <charset val="134"/>
      </rPr>
      <t>双塘街道</t>
    </r>
  </si>
  <si>
    <r>
      <rPr>
        <b/>
        <sz val="18"/>
        <rFont val="方正书宋简体"/>
        <charset val="134"/>
      </rPr>
      <t>★门东双塘园活力街区</t>
    </r>
  </si>
  <si>
    <r>
      <rPr>
        <b/>
        <sz val="18"/>
        <rFont val="Times New Roman"/>
        <charset val="134"/>
      </rPr>
      <t>1</t>
    </r>
    <r>
      <rPr>
        <b/>
        <sz val="18"/>
        <rFont val="宋体"/>
        <charset val="134"/>
      </rPr>
      <t>、</t>
    </r>
    <r>
      <rPr>
        <b/>
        <sz val="18"/>
        <rFont val="方正书宋简体"/>
        <charset val="134"/>
      </rPr>
      <t>目标定位：从城市更新和公共空间创建的角度，落实更具开放性、包容性、公共性的空间特质，打造文商旅居融合区。</t>
    </r>
    <r>
      <rPr>
        <b/>
        <sz val="18"/>
        <rFont val="Times New Roman"/>
        <charset val="134"/>
      </rPr>
      <t>2</t>
    </r>
    <r>
      <rPr>
        <b/>
        <sz val="18"/>
        <rFont val="宋体"/>
        <charset val="134"/>
      </rPr>
      <t>、</t>
    </r>
    <r>
      <rPr>
        <b/>
        <sz val="18"/>
        <rFont val="方正书宋简体"/>
        <charset val="134"/>
      </rPr>
      <t>功能业态：根据各自功能特点适度引入商业、休闲、文化、娱乐等公共功能，积极提升活力。</t>
    </r>
    <r>
      <rPr>
        <b/>
        <sz val="18"/>
        <rFont val="Times New Roman"/>
        <charset val="134"/>
      </rPr>
      <t>3</t>
    </r>
    <r>
      <rPr>
        <b/>
        <sz val="18"/>
        <rFont val="宋体"/>
        <charset val="134"/>
      </rPr>
      <t>、</t>
    </r>
    <r>
      <rPr>
        <b/>
        <sz val="18"/>
        <rFont val="方正书宋简体"/>
        <charset val="134"/>
      </rPr>
      <t>空间品质：已腾迁区域在拆除违章搭建、梳理消防和步行交通基础上，改善居住环境，改造现状建筑进行活化利用，兼顾地下空间利用、市政配套设施及海绵城市方面应用。</t>
    </r>
    <r>
      <rPr>
        <b/>
        <sz val="18"/>
        <rFont val="Times New Roman"/>
        <charset val="134"/>
      </rPr>
      <t>4</t>
    </r>
    <r>
      <rPr>
        <b/>
        <sz val="18"/>
        <rFont val="宋体"/>
        <charset val="134"/>
      </rPr>
      <t>、</t>
    </r>
    <r>
      <rPr>
        <b/>
        <sz val="18"/>
        <rFont val="方正书宋简体"/>
        <charset val="134"/>
      </rPr>
      <t>交通优化：地块内街巷中营和三条营保持原有肌理，以服务步行和非机动车交通为主，满足消防、救护、管养等应急车辆的出入，限制机动车辆的出行。</t>
    </r>
    <r>
      <rPr>
        <b/>
        <sz val="18"/>
        <rFont val="Times New Roman"/>
        <charset val="134"/>
      </rPr>
      <t>5</t>
    </r>
    <r>
      <rPr>
        <b/>
        <sz val="18"/>
        <rFont val="宋体"/>
        <charset val="134"/>
      </rPr>
      <t>、</t>
    </r>
    <r>
      <rPr>
        <b/>
        <sz val="18"/>
        <rFont val="方正书宋简体"/>
        <charset val="134"/>
      </rPr>
      <t>文化塑造：保留修缮历史风貌建筑，维持街巷肌理，对历史资源点进行活化利用，文化上传承老城南门东地区的地域文脉。</t>
    </r>
    <r>
      <rPr>
        <b/>
        <sz val="18"/>
        <rFont val="Times New Roman"/>
        <charset val="134"/>
      </rPr>
      <t>6</t>
    </r>
    <r>
      <rPr>
        <b/>
        <sz val="18"/>
        <rFont val="宋体"/>
        <charset val="134"/>
      </rPr>
      <t>、</t>
    </r>
    <r>
      <rPr>
        <b/>
        <sz val="18"/>
        <rFont val="方正书宋简体"/>
        <charset val="134"/>
      </rPr>
      <t>活动策划：整合性地将集约化、多元化的营商模式与适行、共享、创意、慢活的空间需求结合，策划文化展览、非遗体验、创意市集等主题活动，吸引市民与游客参与，激活片区文化活力。</t>
    </r>
  </si>
  <si>
    <r>
      <rPr>
        <b/>
        <sz val="18"/>
        <rFont val="宋体"/>
        <charset val="134"/>
      </rPr>
      <t>秦行审备〔</t>
    </r>
    <r>
      <rPr>
        <b/>
        <sz val="18"/>
        <rFont val="Times New Roman"/>
        <charset val="134"/>
      </rPr>
      <t>2023</t>
    </r>
    <r>
      <rPr>
        <b/>
        <sz val="18"/>
        <rFont val="宋体"/>
        <charset val="134"/>
      </rPr>
      <t>〕</t>
    </r>
    <r>
      <rPr>
        <b/>
        <sz val="18"/>
        <rFont val="Times New Roman"/>
        <charset val="134"/>
      </rPr>
      <t>5</t>
    </r>
    <r>
      <rPr>
        <b/>
        <sz val="18"/>
        <rFont val="宋体"/>
        <charset val="134"/>
      </rPr>
      <t>号</t>
    </r>
  </si>
  <si>
    <r>
      <rPr>
        <b/>
        <sz val="18"/>
        <rFont val="方正书宋简体"/>
        <charset val="134"/>
      </rPr>
      <t>三条营以南出让地块完成前期手续开工建设，完成地下室建设</t>
    </r>
  </si>
  <si>
    <r>
      <rPr>
        <b/>
        <sz val="18"/>
        <rFont val="宋体"/>
        <charset val="134"/>
      </rPr>
      <t>老城南集团</t>
    </r>
    <r>
      <rPr>
        <b/>
        <sz val="18"/>
        <rFont val="Times New Roman"/>
        <charset val="134"/>
      </rPr>
      <t xml:space="preserve">
</t>
    </r>
    <r>
      <rPr>
        <b/>
        <sz val="18"/>
        <rFont val="宋体"/>
        <charset val="134"/>
      </rPr>
      <t>历保集团</t>
    </r>
    <r>
      <rPr>
        <b/>
        <sz val="18"/>
        <rFont val="Times New Roman"/>
        <charset val="134"/>
      </rPr>
      <t xml:space="preserve">
</t>
    </r>
    <r>
      <rPr>
        <b/>
        <sz val="18"/>
        <rFont val="宋体"/>
        <charset val="134"/>
      </rPr>
      <t>夫子庙街道</t>
    </r>
  </si>
  <si>
    <r>
      <rPr>
        <b/>
        <sz val="18"/>
        <rFont val="宋体"/>
        <charset val="134"/>
      </rPr>
      <t>位于双塘园历史风貌区，紧邻老门东，是城南地区展示传统居住风貌的重要地区，具有较高的历史价值、文化价值、景观价值以及旅游价值。改造后将与老门东形成联动效应</t>
    </r>
  </si>
  <si>
    <r>
      <rPr>
        <b/>
        <sz val="18"/>
        <rFont val="宋体"/>
        <charset val="134"/>
      </rPr>
      <t>冯俊皓</t>
    </r>
    <r>
      <rPr>
        <b/>
        <sz val="18"/>
        <rFont val="Times New Roman"/>
        <charset val="134"/>
      </rPr>
      <t>17397954967</t>
    </r>
  </si>
  <si>
    <r>
      <rPr>
        <b/>
        <sz val="18"/>
        <rFont val="方正书宋简体"/>
        <charset val="134"/>
      </rPr>
      <t>（六）</t>
    </r>
  </si>
  <si>
    <r>
      <rPr>
        <b/>
        <sz val="18"/>
        <rFont val="方正书宋简体"/>
        <charset val="134"/>
      </rPr>
      <t>教育类更新</t>
    </r>
  </si>
  <si>
    <r>
      <rPr>
        <b/>
        <sz val="18"/>
        <rFont val="方正书宋简体"/>
        <charset val="134"/>
      </rPr>
      <t>光华东街综合更新片区光华园</t>
    </r>
    <r>
      <rPr>
        <b/>
        <sz val="18"/>
        <rFont val="Times New Roman"/>
        <charset val="134"/>
      </rPr>
      <t>11</t>
    </r>
    <r>
      <rPr>
        <b/>
        <sz val="18"/>
        <rFont val="方正书宋简体"/>
        <charset val="134"/>
      </rPr>
      <t>号地块更新项目</t>
    </r>
  </si>
  <si>
    <r>
      <rPr>
        <b/>
        <sz val="18"/>
        <rFont val="Times New Roman"/>
        <charset val="0"/>
      </rPr>
      <t xml:space="preserve">A
</t>
    </r>
    <r>
      <rPr>
        <b/>
        <sz val="18"/>
        <rFont val="方正书宋简体"/>
        <charset val="0"/>
      </rPr>
      <t>（续建）</t>
    </r>
  </si>
  <si>
    <r>
      <rPr>
        <b/>
        <sz val="18"/>
        <rFont val="宋体"/>
        <charset val="134"/>
      </rPr>
      <t>光华园</t>
    </r>
    <r>
      <rPr>
        <b/>
        <sz val="18"/>
        <rFont val="Times New Roman"/>
        <charset val="134"/>
      </rPr>
      <t>11</t>
    </r>
    <r>
      <rPr>
        <b/>
        <sz val="18"/>
        <rFont val="宋体"/>
        <charset val="134"/>
      </rPr>
      <t>号，建筑面积</t>
    </r>
    <r>
      <rPr>
        <b/>
        <sz val="18"/>
        <rFont val="Times New Roman"/>
        <charset val="134"/>
      </rPr>
      <t>0.15</t>
    </r>
    <r>
      <rPr>
        <b/>
        <sz val="18"/>
        <rFont val="宋体"/>
        <charset val="134"/>
      </rPr>
      <t>万平方米。拟对校舍进行抗震加固改造，立面出新，水电气增容改造，管网及设备提升，智能化建设、周边道路围墙及环境整治。</t>
    </r>
  </si>
  <si>
    <t>2023-2026</t>
  </si>
  <si>
    <r>
      <rPr>
        <b/>
        <sz val="18"/>
        <rFont val="方正书宋简体"/>
        <charset val="134"/>
      </rPr>
      <t>区更新资金</t>
    </r>
  </si>
  <si>
    <r>
      <rPr>
        <b/>
        <sz val="18"/>
        <rFont val="宋体"/>
        <charset val="134"/>
      </rPr>
      <t>秦行审投〔</t>
    </r>
    <r>
      <rPr>
        <b/>
        <sz val="18"/>
        <rFont val="Times New Roman"/>
        <charset val="134"/>
      </rPr>
      <t>2023</t>
    </r>
    <r>
      <rPr>
        <b/>
        <sz val="18"/>
        <rFont val="宋体"/>
        <charset val="134"/>
      </rPr>
      <t>〕</t>
    </r>
    <r>
      <rPr>
        <b/>
        <sz val="18"/>
        <rFont val="Times New Roman"/>
        <charset val="134"/>
      </rPr>
      <t>44</t>
    </r>
    <r>
      <rPr>
        <b/>
        <sz val="18"/>
        <rFont val="宋体"/>
        <charset val="134"/>
      </rPr>
      <t>号</t>
    </r>
  </si>
  <si>
    <r>
      <rPr>
        <b/>
        <sz val="18"/>
        <rFont val="方正书宋简体"/>
        <charset val="134"/>
      </rPr>
      <t>教育局</t>
    </r>
    <r>
      <rPr>
        <b/>
        <sz val="18"/>
        <rFont val="Times New Roman"/>
        <charset val="134"/>
      </rPr>
      <t xml:space="preserve">
</t>
    </r>
    <r>
      <rPr>
        <b/>
        <sz val="18"/>
        <rFont val="方正书宋简体"/>
        <charset val="134"/>
      </rPr>
      <t>更新办</t>
    </r>
  </si>
  <si>
    <r>
      <rPr>
        <b/>
        <sz val="18"/>
        <rFont val="方正书宋简体"/>
        <charset val="134"/>
      </rPr>
      <t>更新集团</t>
    </r>
    <r>
      <rPr>
        <b/>
        <sz val="18"/>
        <rFont val="Times New Roman"/>
        <charset val="134"/>
      </rPr>
      <t xml:space="preserve">
</t>
    </r>
    <r>
      <rPr>
        <b/>
        <sz val="18"/>
        <rFont val="方正书宋简体"/>
        <charset val="134"/>
      </rPr>
      <t>明商集团</t>
    </r>
    <r>
      <rPr>
        <b/>
        <sz val="18"/>
        <rFont val="Times New Roman"/>
        <charset val="134"/>
      </rPr>
      <t xml:space="preserve">
</t>
    </r>
    <r>
      <rPr>
        <b/>
        <sz val="18"/>
        <rFont val="宋体"/>
        <charset val="134"/>
      </rPr>
      <t>大光路</t>
    </r>
    <r>
      <rPr>
        <b/>
        <sz val="18"/>
        <rFont val="方正书宋简体"/>
        <charset val="134"/>
      </rPr>
      <t>街道</t>
    </r>
  </si>
  <si>
    <r>
      <rPr>
        <b/>
        <sz val="18"/>
        <rFont val="宋体"/>
        <charset val="134"/>
      </rPr>
      <t>张吉如</t>
    </r>
    <r>
      <rPr>
        <b/>
        <sz val="18"/>
        <rFont val="Times New Roman"/>
        <charset val="134"/>
      </rPr>
      <t>19509984779</t>
    </r>
  </si>
  <si>
    <r>
      <rPr>
        <b/>
        <sz val="18"/>
        <rFont val="方正书宋简体"/>
        <charset val="134"/>
      </rPr>
      <t>夫子庙综合更新片区瞻园路</t>
    </r>
    <r>
      <rPr>
        <b/>
        <sz val="18"/>
        <rFont val="Times New Roman"/>
        <charset val="134"/>
      </rPr>
      <t>22</t>
    </r>
    <r>
      <rPr>
        <b/>
        <sz val="18"/>
        <rFont val="方正书宋简体"/>
        <charset val="134"/>
      </rPr>
      <t>号地块更新项目</t>
    </r>
  </si>
  <si>
    <r>
      <rPr>
        <b/>
        <sz val="18"/>
        <rFont val="方正书宋简体"/>
        <charset val="134"/>
      </rPr>
      <t>加固改造，原总建筑面积约</t>
    </r>
    <r>
      <rPr>
        <b/>
        <sz val="18"/>
        <rFont val="Times New Roman"/>
        <charset val="134"/>
      </rPr>
      <t>5500</t>
    </r>
    <r>
      <rPr>
        <b/>
        <sz val="18"/>
        <rFont val="方正书宋简体"/>
        <charset val="134"/>
      </rPr>
      <t>平方米。拟对校舍进行抗震加固改造，立面出新，水电气增容改造，管网及设备提升，智能化建设、周边道路围墙及环境整治。</t>
    </r>
  </si>
  <si>
    <r>
      <rPr>
        <b/>
        <sz val="18"/>
        <rFont val="方正书宋简体"/>
        <charset val="134"/>
      </rPr>
      <t>否</t>
    </r>
  </si>
  <si>
    <r>
      <rPr>
        <b/>
        <sz val="18"/>
        <rFont val="方正书宋简体"/>
        <charset val="134"/>
      </rPr>
      <t>秦行审投【</t>
    </r>
    <r>
      <rPr>
        <b/>
        <sz val="18"/>
        <rFont val="Times New Roman"/>
        <charset val="0"/>
      </rPr>
      <t>2023</t>
    </r>
    <r>
      <rPr>
        <b/>
        <sz val="18"/>
        <rFont val="方正书宋简体"/>
        <charset val="134"/>
      </rPr>
      <t>】</t>
    </r>
    <r>
      <rPr>
        <b/>
        <sz val="18"/>
        <rFont val="Times New Roman"/>
        <charset val="0"/>
      </rPr>
      <t>26</t>
    </r>
    <r>
      <rPr>
        <b/>
        <sz val="18"/>
        <rFont val="方正书宋简体"/>
        <charset val="134"/>
      </rPr>
      <t>号</t>
    </r>
  </si>
  <si>
    <r>
      <rPr>
        <b/>
        <sz val="18"/>
        <rFont val="方正书宋简体"/>
        <charset val="134"/>
      </rPr>
      <t>完工</t>
    </r>
  </si>
  <si>
    <r>
      <rPr>
        <b/>
        <sz val="18"/>
        <rFont val="方正书宋简体"/>
        <charset val="134"/>
      </rPr>
      <t>更新集团</t>
    </r>
    <r>
      <rPr>
        <b/>
        <sz val="18"/>
        <rFont val="Times New Roman"/>
        <charset val="134"/>
      </rPr>
      <t xml:space="preserve">
</t>
    </r>
    <r>
      <rPr>
        <b/>
        <sz val="18"/>
        <rFont val="方正书宋简体"/>
        <charset val="134"/>
      </rPr>
      <t>壹城集团</t>
    </r>
    <r>
      <rPr>
        <b/>
        <sz val="18"/>
        <rFont val="Times New Roman"/>
        <charset val="134"/>
      </rPr>
      <t xml:space="preserve">
</t>
    </r>
    <r>
      <rPr>
        <b/>
        <sz val="18"/>
        <rFont val="方正书宋简体"/>
        <charset val="134"/>
      </rPr>
      <t>夫子庙街道</t>
    </r>
  </si>
  <si>
    <r>
      <rPr>
        <b/>
        <sz val="18"/>
        <rFont val="方正书宋简体"/>
        <charset val="134"/>
      </rPr>
      <t>张逸群</t>
    </r>
    <r>
      <rPr>
        <b/>
        <sz val="18"/>
        <rFont val="Times New Roman"/>
        <charset val="0"/>
      </rPr>
      <t xml:space="preserve">
15365090470</t>
    </r>
  </si>
  <si>
    <r>
      <rPr>
        <b/>
        <sz val="20"/>
        <rFont val="方正楷体简体"/>
        <charset val="134"/>
      </rPr>
      <t>三</t>
    </r>
  </si>
  <si>
    <r>
      <rPr>
        <b/>
        <sz val="20"/>
        <rFont val="方正楷体简体"/>
        <charset val="134"/>
      </rPr>
      <t>生态环境建设</t>
    </r>
  </si>
  <si>
    <r>
      <rPr>
        <b/>
        <sz val="18"/>
        <rFont val="方正书宋简体"/>
        <charset val="134"/>
      </rPr>
      <t>水环境综合治理</t>
    </r>
  </si>
  <si>
    <r>
      <rPr>
        <b/>
        <sz val="18"/>
        <rFont val="宋体"/>
        <charset val="134"/>
      </rPr>
      <t>★秦淮区秦淮河流域排水防涝综合治理工程</t>
    </r>
  </si>
  <si>
    <r>
      <rPr>
        <b/>
        <sz val="18"/>
        <rFont val="宋体"/>
        <charset val="134"/>
      </rPr>
      <t>特别国债</t>
    </r>
    <r>
      <rPr>
        <b/>
        <sz val="18"/>
        <rFont val="Times New Roman"/>
        <charset val="134"/>
      </rPr>
      <t>-</t>
    </r>
    <r>
      <rPr>
        <b/>
        <sz val="18"/>
        <rFont val="宋体"/>
        <charset val="134"/>
      </rPr>
      <t>城市排水防涝设施改造</t>
    </r>
  </si>
  <si>
    <r>
      <rPr>
        <b/>
        <sz val="18"/>
        <rFont val="Times New Roman"/>
        <charset val="134"/>
      </rPr>
      <t>1</t>
    </r>
    <r>
      <rPr>
        <b/>
        <sz val="18"/>
        <rFont val="宋体"/>
        <charset val="134"/>
      </rPr>
      <t>、十里秦淮水系连通活水工程：对清水塘进行清淤疏浚，沿线排口排查整改等综合治理；连通外秦淮河七里街</t>
    </r>
    <r>
      <rPr>
        <b/>
        <sz val="18"/>
        <rFont val="Times New Roman"/>
        <charset val="134"/>
      </rPr>
      <t>—</t>
    </r>
    <r>
      <rPr>
        <b/>
        <sz val="18"/>
        <rFont val="宋体"/>
        <charset val="134"/>
      </rPr>
      <t>白鹭洲</t>
    </r>
    <r>
      <rPr>
        <b/>
        <sz val="18"/>
        <rFont val="Times New Roman"/>
        <charset val="134"/>
      </rPr>
      <t>—</t>
    </r>
    <r>
      <rPr>
        <b/>
        <sz val="18"/>
        <rFont val="宋体"/>
        <charset val="134"/>
      </rPr>
      <t>内秦淮河南段，长度约</t>
    </r>
    <r>
      <rPr>
        <b/>
        <sz val="18"/>
        <rFont val="Times New Roman"/>
        <charset val="134"/>
      </rPr>
      <t>1.5</t>
    </r>
    <r>
      <rPr>
        <b/>
        <sz val="18"/>
        <rFont val="宋体"/>
        <charset val="134"/>
      </rPr>
      <t>千米。</t>
    </r>
    <r>
      <rPr>
        <b/>
        <sz val="18"/>
        <rFont val="Times New Roman"/>
        <charset val="134"/>
      </rPr>
      <t>2</t>
    </r>
    <r>
      <rPr>
        <b/>
        <sz val="18"/>
        <rFont val="宋体"/>
        <charset val="134"/>
      </rPr>
      <t>、秦淮河流域河道治理工程：对明御河（尚书桥以西）段及红花河（大明路以东）、东玉带河、撇洪沟（秦淮段）清淤疏浚、生态治理等水环境整治。</t>
    </r>
    <r>
      <rPr>
        <b/>
        <sz val="18"/>
        <rFont val="Times New Roman"/>
        <charset val="134"/>
      </rPr>
      <t>3</t>
    </r>
    <r>
      <rPr>
        <b/>
        <sz val="18"/>
        <rFont val="宋体"/>
        <charset val="134"/>
      </rPr>
      <t>、秦淮河流域道路排水管道改造工程：对大明路、永乐路等</t>
    </r>
    <r>
      <rPr>
        <b/>
        <sz val="18"/>
        <rFont val="Times New Roman"/>
        <charset val="134"/>
      </rPr>
      <t>75</t>
    </r>
    <r>
      <rPr>
        <b/>
        <sz val="18"/>
        <rFont val="宋体"/>
        <charset val="134"/>
      </rPr>
      <t>条道路下雨水管网（约</t>
    </r>
    <r>
      <rPr>
        <b/>
        <sz val="18"/>
        <rFont val="Times New Roman"/>
        <charset val="134"/>
      </rPr>
      <t>170</t>
    </r>
    <r>
      <rPr>
        <b/>
        <sz val="18"/>
        <rFont val="宋体"/>
        <charset val="134"/>
      </rPr>
      <t>千米）进行排查以及</t>
    </r>
    <r>
      <rPr>
        <b/>
        <sz val="18"/>
        <rFont val="Times New Roman"/>
        <charset val="134"/>
      </rPr>
      <t>CCTV</t>
    </r>
    <r>
      <rPr>
        <b/>
        <sz val="18"/>
        <rFont val="宋体"/>
        <charset val="134"/>
      </rPr>
      <t>检测；对应天大街、友谊河、长白街范围内的雨水管网进行整治修复。</t>
    </r>
  </si>
  <si>
    <r>
      <rPr>
        <b/>
        <sz val="18"/>
        <rFont val="宋体"/>
        <charset val="134"/>
      </rPr>
      <t>市区</t>
    </r>
    <r>
      <rPr>
        <b/>
        <sz val="18"/>
        <rFont val="Times New Roman"/>
        <charset val="134"/>
      </rPr>
      <t>5:5</t>
    </r>
  </si>
  <si>
    <r>
      <rPr>
        <b/>
        <sz val="18"/>
        <rFont val="宋体"/>
        <charset val="134"/>
      </rPr>
      <t>宁水环〔</t>
    </r>
    <r>
      <rPr>
        <b/>
        <sz val="18"/>
        <rFont val="Times New Roman"/>
        <charset val="134"/>
      </rPr>
      <t>2024</t>
    </r>
    <r>
      <rPr>
        <b/>
        <sz val="18"/>
        <rFont val="宋体"/>
        <charset val="134"/>
      </rPr>
      <t>〕</t>
    </r>
    <r>
      <rPr>
        <b/>
        <sz val="18"/>
        <rFont val="Times New Roman"/>
        <charset val="134"/>
      </rPr>
      <t>486</t>
    </r>
    <r>
      <rPr>
        <b/>
        <sz val="18"/>
        <rFont val="宋体"/>
        <charset val="134"/>
      </rPr>
      <t>号</t>
    </r>
  </si>
  <si>
    <r>
      <rPr>
        <b/>
        <sz val="18"/>
        <rFont val="Times New Roman"/>
        <charset val="134"/>
      </rPr>
      <t>2025</t>
    </r>
    <r>
      <rPr>
        <b/>
        <sz val="18"/>
        <rFont val="宋体"/>
        <charset val="134"/>
      </rPr>
      <t>年</t>
    </r>
    <r>
      <rPr>
        <b/>
        <sz val="18"/>
        <rFont val="Times New Roman"/>
        <charset val="134"/>
      </rPr>
      <t>8</t>
    </r>
    <r>
      <rPr>
        <b/>
        <sz val="18"/>
        <rFont val="宋体"/>
        <charset val="134"/>
      </rPr>
      <t>月</t>
    </r>
  </si>
  <si>
    <r>
      <rPr>
        <b/>
        <sz val="18"/>
        <rFont val="宋体"/>
        <charset val="134"/>
      </rPr>
      <t>水务局</t>
    </r>
  </si>
  <si>
    <r>
      <rPr>
        <b/>
        <sz val="18"/>
        <rFont val="宋体"/>
        <charset val="134"/>
      </rPr>
      <t>安城集团</t>
    </r>
    <r>
      <rPr>
        <b/>
        <sz val="18"/>
        <rFont val="Times New Roman"/>
        <charset val="134"/>
      </rPr>
      <t xml:space="preserve">
</t>
    </r>
    <r>
      <rPr>
        <b/>
        <sz val="18"/>
        <rFont val="宋体"/>
        <charset val="134"/>
      </rPr>
      <t>相关街道</t>
    </r>
  </si>
  <si>
    <r>
      <rPr>
        <b/>
        <sz val="18"/>
        <rFont val="宋体"/>
        <charset val="134"/>
      </rPr>
      <t>可宝玲</t>
    </r>
    <r>
      <rPr>
        <b/>
        <sz val="18"/>
        <rFont val="Times New Roman"/>
        <charset val="134"/>
      </rPr>
      <t>15150504774</t>
    </r>
  </si>
  <si>
    <r>
      <rPr>
        <b/>
        <sz val="18"/>
        <rFont val="宋体"/>
        <charset val="134"/>
      </rPr>
      <t>★秦淮区内秦淮河流域排水防涝综合治理工程</t>
    </r>
  </si>
  <si>
    <r>
      <rPr>
        <b/>
        <sz val="18"/>
        <rFont val="Times New Roman"/>
        <charset val="134"/>
      </rPr>
      <t>1</t>
    </r>
    <r>
      <rPr>
        <b/>
        <sz val="18"/>
        <rFont val="宋体"/>
        <charset val="134"/>
      </rPr>
      <t>、市政排水管网改造工程：对江宁路、长乐路、石鼓路等</t>
    </r>
    <r>
      <rPr>
        <b/>
        <sz val="18"/>
        <rFont val="Times New Roman"/>
        <charset val="134"/>
      </rPr>
      <t>8</t>
    </r>
    <r>
      <rPr>
        <b/>
        <sz val="18"/>
        <rFont val="宋体"/>
        <charset val="134"/>
      </rPr>
      <t>条道路排水管网溯源排查，整治修复结构性病害、功能性缺陷，整改雨污水错接混接，同步更新改造附属设施；</t>
    </r>
    <r>
      <rPr>
        <b/>
        <sz val="18"/>
        <rFont val="Times New Roman"/>
        <charset val="134"/>
      </rPr>
      <t>2</t>
    </r>
    <r>
      <rPr>
        <b/>
        <sz val="18"/>
        <rFont val="宋体"/>
        <charset val="134"/>
      </rPr>
      <t>、排涝泵站能力提升工程：对红旗泵站实施改扩建，友谊河泵站、七里街污水泵站、清水塘雨水泵站实施设施修缮更新、前池清淤、更换机电设施等；</t>
    </r>
    <r>
      <rPr>
        <b/>
        <sz val="18"/>
        <rFont val="Times New Roman"/>
        <charset val="134"/>
      </rPr>
      <t>3</t>
    </r>
    <r>
      <rPr>
        <b/>
        <sz val="18"/>
        <rFont val="宋体"/>
        <charset val="134"/>
      </rPr>
      <t>、河道综合整治：果园河、柴家营沟实施清淤疏浚、生态治理、岸坡生态化等。</t>
    </r>
  </si>
  <si>
    <r>
      <rPr>
        <b/>
        <sz val="18"/>
        <rFont val="Times New Roman"/>
        <charset val="134"/>
      </rPr>
      <t>1</t>
    </r>
    <r>
      <rPr>
        <b/>
        <sz val="18"/>
        <rFont val="宋体"/>
        <charset val="134"/>
      </rPr>
      <t>、《南京市城市地下管网管廊及设施建设改造实施方案》</t>
    </r>
    <r>
      <rPr>
        <b/>
        <sz val="18"/>
        <rFont val="Times New Roman"/>
        <charset val="134"/>
      </rPr>
      <t xml:space="preserve">
2</t>
    </r>
    <r>
      <rPr>
        <b/>
        <sz val="18"/>
        <rFont val="宋体"/>
        <charset val="134"/>
      </rPr>
      <t>、《南京市水环境综合治理规划》（</t>
    </r>
    <r>
      <rPr>
        <b/>
        <sz val="18"/>
        <rFont val="Times New Roman"/>
        <charset val="134"/>
      </rPr>
      <t>2021-2035</t>
    </r>
    <r>
      <rPr>
        <b/>
        <sz val="18"/>
        <rFont val="宋体"/>
        <charset val="134"/>
      </rPr>
      <t>）</t>
    </r>
  </si>
  <si>
    <r>
      <rPr>
        <b/>
        <sz val="18"/>
        <rFont val="宋体"/>
        <charset val="134"/>
      </rPr>
      <t>可宝玲</t>
    </r>
    <r>
      <rPr>
        <b/>
        <sz val="18"/>
        <rFont val="Times New Roman"/>
        <charset val="134"/>
      </rPr>
      <t xml:space="preserve">
15150504774</t>
    </r>
  </si>
  <si>
    <t>争取特别国债资金，如未争取成功，则该项目取消。</t>
  </si>
  <si>
    <t>（二）</t>
  </si>
  <si>
    <r>
      <rPr>
        <b/>
        <sz val="18"/>
        <rFont val="方正书宋简体"/>
        <charset val="134"/>
      </rPr>
      <t>分散式净水站运行管理</t>
    </r>
  </si>
  <si>
    <r>
      <rPr>
        <b/>
        <sz val="18"/>
        <rFont val="宋体"/>
        <charset val="134"/>
      </rPr>
      <t>★秦淮区安江河净水站</t>
    </r>
  </si>
  <si>
    <t>对城东污水系统高水位分流以及应急释放的污水进行处理，同时补充进入安江河，改善河道水质。</t>
  </si>
  <si>
    <t>2020-2026</t>
  </si>
  <si>
    <r>
      <rPr>
        <b/>
        <sz val="18"/>
        <rFont val="宋体"/>
        <charset val="134"/>
      </rPr>
      <t>宁水函〔</t>
    </r>
    <r>
      <rPr>
        <b/>
        <sz val="18"/>
        <rFont val="Times New Roman"/>
        <charset val="134"/>
      </rPr>
      <t>2019</t>
    </r>
    <r>
      <rPr>
        <b/>
        <sz val="18"/>
        <rFont val="宋体"/>
        <charset val="134"/>
      </rPr>
      <t>〕</t>
    </r>
    <r>
      <rPr>
        <b/>
        <sz val="18"/>
        <rFont val="Times New Roman"/>
        <charset val="134"/>
      </rPr>
      <t>176</t>
    </r>
    <r>
      <rPr>
        <b/>
        <sz val="18"/>
        <rFont val="宋体"/>
        <charset val="134"/>
      </rPr>
      <t>号</t>
    </r>
  </si>
  <si>
    <r>
      <rPr>
        <b/>
        <sz val="18"/>
        <rFont val="宋体"/>
        <charset val="134"/>
      </rPr>
      <t>持续运行</t>
    </r>
  </si>
  <si>
    <r>
      <rPr>
        <b/>
        <sz val="18"/>
        <rFont val="宋体"/>
        <charset val="134"/>
      </rPr>
      <t>水务局</t>
    </r>
    <r>
      <rPr>
        <b/>
        <sz val="18"/>
        <rFont val="Times New Roman"/>
        <charset val="134"/>
      </rPr>
      <t xml:space="preserve">
</t>
    </r>
    <r>
      <rPr>
        <b/>
        <sz val="18"/>
        <rFont val="宋体"/>
        <charset val="134"/>
      </rPr>
      <t>光华路街道</t>
    </r>
  </si>
  <si>
    <r>
      <rPr>
        <b/>
        <sz val="18"/>
        <rFont val="方正书宋简体"/>
        <charset val="134"/>
      </rPr>
      <t>公园绿地广场建设</t>
    </r>
  </si>
  <si>
    <r>
      <rPr>
        <b/>
        <sz val="18"/>
        <rFont val="方正书宋简体"/>
        <charset val="134"/>
      </rPr>
      <t>秦淮区双桥门高架桥下环境整治工程</t>
    </r>
  </si>
  <si>
    <r>
      <rPr>
        <b/>
        <sz val="18"/>
        <rFont val="方正书宋简体"/>
        <charset val="134"/>
      </rPr>
      <t>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t>
    </r>
    <r>
      <rPr>
        <b/>
        <sz val="18"/>
        <rFont val="Times New Roman"/>
        <charset val="134"/>
      </rPr>
      <t>7123.67</t>
    </r>
    <r>
      <rPr>
        <b/>
        <sz val="18"/>
        <rFont val="宋体"/>
        <charset val="134"/>
      </rPr>
      <t>平方米。</t>
    </r>
  </si>
  <si>
    <r>
      <rPr>
        <b/>
        <sz val="18"/>
        <rFont val="宋体"/>
        <charset val="134"/>
      </rPr>
      <t>安城集团</t>
    </r>
    <r>
      <rPr>
        <b/>
        <sz val="18"/>
        <rFont val="Times New Roman"/>
        <charset val="134"/>
      </rPr>
      <t xml:space="preserve">
</t>
    </r>
    <r>
      <rPr>
        <b/>
        <sz val="18"/>
        <rFont val="宋体"/>
        <charset val="134"/>
      </rPr>
      <t>中华门街道</t>
    </r>
  </si>
  <si>
    <r>
      <rPr>
        <b/>
        <sz val="18"/>
        <rFont val="宋体"/>
        <charset val="134"/>
      </rPr>
      <t>周边小区密集，人流量、车流量大，居民多，环境设施老旧</t>
    </r>
  </si>
  <si>
    <r>
      <rPr>
        <b/>
        <sz val="18"/>
        <rFont val="宋体"/>
        <charset val="134"/>
      </rPr>
      <t>沈洁</t>
    </r>
    <r>
      <rPr>
        <b/>
        <sz val="18"/>
        <rFont val="Times New Roman"/>
        <charset val="134"/>
      </rPr>
      <t xml:space="preserve">
13776669878</t>
    </r>
  </si>
  <si>
    <r>
      <rPr>
        <b/>
        <sz val="18"/>
        <rFont val="宋体"/>
        <charset val="134"/>
      </rPr>
      <t>秦淮区西桐桥精益铸造有限公司门口口袋公园</t>
    </r>
  </si>
  <si>
    <r>
      <rPr>
        <b/>
        <sz val="18"/>
        <rFont val="宋体"/>
        <charset val="134"/>
      </rPr>
      <t>该口袋公园占地面积约</t>
    </r>
    <r>
      <rPr>
        <b/>
        <sz val="18"/>
        <rFont val="Times New Roman"/>
        <charset val="134"/>
      </rPr>
      <t>5000</t>
    </r>
    <r>
      <rPr>
        <b/>
        <sz val="18"/>
        <rFont val="宋体"/>
        <charset val="134"/>
      </rPr>
      <t>平方米。由于精益铸造厂将改造为产业园区，为提升入口形象，改善周边环境，对入口区域进行口袋公园打造。建设内容为：调整原有交通道路动线；升级改造原社区绿地；新增两处景观绿岛和步行景观。</t>
    </r>
  </si>
  <si>
    <r>
      <rPr>
        <b/>
        <sz val="18"/>
        <rFont val="宋体"/>
        <charset val="134"/>
      </rPr>
      <t>社会资本自筹</t>
    </r>
  </si>
  <si>
    <r>
      <rPr>
        <b/>
        <sz val="18"/>
        <rFont val="宋体"/>
        <charset val="134"/>
      </rPr>
      <t>建设局</t>
    </r>
    <r>
      <rPr>
        <b/>
        <sz val="18"/>
        <rFont val="Times New Roman"/>
        <charset val="134"/>
      </rPr>
      <t xml:space="preserve">
</t>
    </r>
    <r>
      <rPr>
        <b/>
        <sz val="18"/>
        <rFont val="宋体"/>
        <charset val="134"/>
      </rPr>
      <t>南京苏房复华科技园管理有限公司</t>
    </r>
  </si>
  <si>
    <r>
      <rPr>
        <b/>
        <sz val="18"/>
        <rFont val="宋体"/>
        <charset val="134"/>
      </rPr>
      <t>安城集团</t>
    </r>
    <r>
      <rPr>
        <b/>
        <sz val="18"/>
        <rFont val="Times New Roman"/>
        <charset val="134"/>
      </rPr>
      <t xml:space="preserve">
</t>
    </r>
    <r>
      <rPr>
        <b/>
        <sz val="18"/>
        <rFont val="宋体"/>
        <charset val="134"/>
      </rPr>
      <t>光华路街道</t>
    </r>
  </si>
  <si>
    <r>
      <rPr>
        <b/>
        <sz val="18"/>
        <rFont val="宋体"/>
        <charset val="134"/>
      </rPr>
      <t>钟宏宇</t>
    </r>
    <r>
      <rPr>
        <b/>
        <sz val="18"/>
        <rFont val="Times New Roman"/>
        <charset val="134"/>
      </rPr>
      <t xml:space="preserve">
13915991444</t>
    </r>
  </si>
  <si>
    <r>
      <rPr>
        <b/>
        <sz val="18"/>
        <rFont val="宋体"/>
        <charset val="134"/>
      </rPr>
      <t>佰汇广场两侧口袋公园</t>
    </r>
  </si>
  <si>
    <r>
      <rPr>
        <b/>
        <sz val="18"/>
        <rFont val="宋体"/>
        <charset val="134"/>
      </rPr>
      <t>项目位于秦淮区永乐路与龙蟠南路交汇处，</t>
    </r>
    <r>
      <rPr>
        <b/>
        <sz val="18"/>
        <rFont val="Times New Roman"/>
        <charset val="134"/>
      </rPr>
      <t>G47</t>
    </r>
    <r>
      <rPr>
        <b/>
        <sz val="18"/>
        <rFont val="宋体"/>
        <charset val="134"/>
      </rPr>
      <t>项目建筑红线外，代建绿地约</t>
    </r>
    <r>
      <rPr>
        <b/>
        <sz val="18"/>
        <rFont val="Times New Roman"/>
        <charset val="134"/>
      </rPr>
      <t>6560</t>
    </r>
    <r>
      <rPr>
        <b/>
        <sz val="18"/>
        <rFont val="宋体"/>
        <charset val="134"/>
      </rPr>
      <t>平方米。</t>
    </r>
  </si>
  <si>
    <r>
      <rPr>
        <b/>
        <sz val="18"/>
        <rFont val="宋体"/>
        <charset val="134"/>
      </rPr>
      <t>建设局</t>
    </r>
    <r>
      <rPr>
        <b/>
        <sz val="18"/>
        <rFont val="Times New Roman"/>
        <charset val="134"/>
      </rPr>
      <t xml:space="preserve">
</t>
    </r>
    <r>
      <rPr>
        <b/>
        <sz val="18"/>
        <rFont val="宋体"/>
        <charset val="134"/>
      </rPr>
      <t>南京华誉悦港置业有限公司</t>
    </r>
  </si>
  <si>
    <r>
      <rPr>
        <b/>
        <sz val="18"/>
        <rFont val="宋体"/>
        <charset val="134"/>
      </rPr>
      <t>南京华誉悦港置业有限公司</t>
    </r>
    <r>
      <rPr>
        <b/>
        <sz val="18"/>
        <rFont val="Times New Roman"/>
        <charset val="134"/>
      </rPr>
      <t xml:space="preserve">
</t>
    </r>
    <r>
      <rPr>
        <b/>
        <sz val="18"/>
        <rFont val="宋体"/>
        <charset val="134"/>
      </rPr>
      <t>中华门街道</t>
    </r>
  </si>
  <si>
    <r>
      <rPr>
        <b/>
        <sz val="18"/>
        <rFont val="宋体"/>
        <charset val="134"/>
      </rPr>
      <t>路边整体环境较差，急需将两侧绿地建设成环境优美、交通便利的口袋公园</t>
    </r>
  </si>
  <si>
    <r>
      <rPr>
        <b/>
        <sz val="18"/>
        <rFont val="宋体"/>
        <charset val="134"/>
      </rPr>
      <t>冯立春</t>
    </r>
    <r>
      <rPr>
        <b/>
        <sz val="18"/>
        <rFont val="Times New Roman"/>
        <charset val="134"/>
      </rPr>
      <t>13851938126</t>
    </r>
  </si>
  <si>
    <r>
      <rPr>
        <b/>
        <sz val="18"/>
        <rFont val="宋体"/>
        <charset val="134"/>
      </rPr>
      <t>航金路东侧遗址公园</t>
    </r>
  </si>
  <si>
    <r>
      <rPr>
        <b/>
        <sz val="18"/>
        <rFont val="宋体"/>
        <charset val="134"/>
      </rPr>
      <t>项目位于中航科技城地块南部，北至科研用地，南至瑞金路，东至商办、科研用地，西至航金路，面积约</t>
    </r>
    <r>
      <rPr>
        <b/>
        <sz val="18"/>
        <rFont val="Times New Roman"/>
        <charset val="134"/>
      </rPr>
      <t>1.04</t>
    </r>
    <r>
      <rPr>
        <b/>
        <sz val="18"/>
        <rFont val="宋体"/>
        <charset val="134"/>
      </rPr>
      <t>万平方米。建设内容包含遗址保护、景观、绿化、排水、亮化及市政配套设施等。</t>
    </r>
  </si>
  <si>
    <t>2027-2028</t>
  </si>
  <si>
    <r>
      <rPr>
        <b/>
        <sz val="18"/>
        <rFont val="Times New Roman"/>
        <charset val="134"/>
      </rPr>
      <t>2027</t>
    </r>
    <r>
      <rPr>
        <b/>
        <sz val="18"/>
        <rFont val="宋体"/>
        <charset val="134"/>
      </rPr>
      <t>年</t>
    </r>
  </si>
  <si>
    <r>
      <rPr>
        <b/>
        <sz val="18"/>
        <rFont val="宋体"/>
        <charset val="134"/>
      </rPr>
      <t>杜飞温</t>
    </r>
    <r>
      <rPr>
        <b/>
        <sz val="18"/>
        <rFont val="Times New Roman"/>
        <charset val="134"/>
      </rPr>
      <t xml:space="preserve">
17314414884</t>
    </r>
  </si>
  <si>
    <r>
      <rPr>
        <b/>
        <sz val="18"/>
        <rFont val="宋体"/>
        <charset val="134"/>
      </rPr>
      <t>航金路西侧遗址公园</t>
    </r>
  </si>
  <si>
    <r>
      <rPr>
        <b/>
        <sz val="18"/>
        <rFont val="宋体"/>
        <charset val="134"/>
      </rPr>
      <t>项目位于中航科技城地块南部，北至科研用地，南至商业用地及瑞金路，东至航金路，西至商业用地，面积约</t>
    </r>
    <r>
      <rPr>
        <b/>
        <sz val="18"/>
        <rFont val="Times New Roman"/>
        <charset val="134"/>
      </rPr>
      <t>1.87</t>
    </r>
    <r>
      <rPr>
        <b/>
        <sz val="18"/>
        <rFont val="宋体"/>
        <charset val="134"/>
      </rPr>
      <t>万平方米。建设内容包含遗址保护、景观、绿化、排水、亮化及市政配套设施等。</t>
    </r>
  </si>
  <si>
    <r>
      <rPr>
        <b/>
        <sz val="18"/>
        <rFont val="宋体"/>
        <charset val="134"/>
      </rPr>
      <t>郑家营生态停车场项目</t>
    </r>
  </si>
  <si>
    <r>
      <rPr>
        <b/>
        <sz val="18"/>
        <rFont val="宋体"/>
        <charset val="134"/>
      </rPr>
      <t>壹城集团</t>
    </r>
    <r>
      <rPr>
        <b/>
        <sz val="18"/>
        <rFont val="Times New Roman"/>
        <charset val="134"/>
      </rPr>
      <t xml:space="preserve">
</t>
    </r>
    <r>
      <rPr>
        <b/>
        <sz val="18"/>
        <rFont val="宋体"/>
        <charset val="134"/>
      </rPr>
      <t>光华路街道</t>
    </r>
  </si>
  <si>
    <r>
      <rPr>
        <b/>
        <sz val="18"/>
        <rFont val="宋体"/>
        <charset val="134"/>
      </rPr>
      <t>河头公园</t>
    </r>
  </si>
  <si>
    <t>目前为南部新城都市田园，拟改造为宠物友好公园，打造集日常休闲、宠物友好、主题消费于一体的市民休闲消费新场景。</t>
  </si>
  <si>
    <r>
      <rPr>
        <b/>
        <sz val="18"/>
        <rFont val="方正书宋简体"/>
        <charset val="134"/>
      </rPr>
      <t>洪家园永乐路路口绿地公园</t>
    </r>
  </si>
  <si>
    <r>
      <rPr>
        <b/>
        <sz val="18"/>
        <rFont val="方正书宋简体"/>
        <charset val="134"/>
      </rPr>
      <t>项目位于秦淮区红花街道，南至永乐路、西至龙蟠南路、北至</t>
    </r>
    <r>
      <rPr>
        <b/>
        <sz val="18"/>
        <rFont val="Times New Roman"/>
        <charset val="134"/>
      </rPr>
      <t>513</t>
    </r>
    <r>
      <rPr>
        <b/>
        <sz val="18"/>
        <rFont val="方正书宋简体"/>
        <charset val="134"/>
      </rPr>
      <t>厂，占地面积约</t>
    </r>
    <r>
      <rPr>
        <b/>
        <sz val="18"/>
        <rFont val="Times New Roman"/>
        <charset val="134"/>
      </rPr>
      <t>1600</t>
    </r>
    <r>
      <rPr>
        <b/>
        <sz val="18"/>
        <rFont val="方正书宋简体"/>
        <charset val="134"/>
      </rPr>
      <t>平方米，拟新建绿地公园。</t>
    </r>
  </si>
  <si>
    <r>
      <rPr>
        <b/>
        <sz val="18"/>
        <rFont val="宋体"/>
        <charset val="134"/>
      </rPr>
      <t>社会投资</t>
    </r>
  </si>
  <si>
    <r>
      <rPr>
        <b/>
        <sz val="18"/>
        <rFont val="宋体"/>
        <charset val="134"/>
      </rPr>
      <t>壹城集团</t>
    </r>
    <r>
      <rPr>
        <b/>
        <sz val="18"/>
        <rFont val="Times New Roman"/>
        <charset val="134"/>
      </rPr>
      <t xml:space="preserve">
</t>
    </r>
    <r>
      <rPr>
        <b/>
        <sz val="18"/>
        <rFont val="宋体"/>
        <charset val="134"/>
      </rPr>
      <t>红花街道</t>
    </r>
  </si>
  <si>
    <r>
      <rPr>
        <b/>
        <sz val="18"/>
        <rFont val="宋体"/>
        <charset val="134"/>
      </rPr>
      <t>进一步优化城市功能，改造城市环境，提高场地周边综合服务水平，提升区域人居环境质量</t>
    </r>
  </si>
  <si>
    <r>
      <rPr>
        <b/>
        <sz val="18"/>
        <rFont val="宋体"/>
        <charset val="134"/>
      </rPr>
      <t>王洋</t>
    </r>
    <r>
      <rPr>
        <b/>
        <sz val="18"/>
        <rFont val="Times New Roman"/>
        <charset val="134"/>
      </rPr>
      <t xml:space="preserve">
15951611598</t>
    </r>
  </si>
  <si>
    <r>
      <rPr>
        <b/>
        <sz val="18"/>
        <rFont val="方正书宋简体"/>
        <charset val="134"/>
      </rPr>
      <t>武定门南园环境提升工程</t>
    </r>
  </si>
  <si>
    <r>
      <rPr>
        <b/>
        <sz val="18"/>
        <rFont val="方正书宋简体"/>
        <charset val="134"/>
      </rPr>
      <t>项目位于长乐路武定门东南侧，占地面积约</t>
    </r>
    <r>
      <rPr>
        <b/>
        <sz val="18"/>
        <rFont val="Times New Roman"/>
        <charset val="134"/>
      </rPr>
      <t>57000</t>
    </r>
    <r>
      <rPr>
        <b/>
        <sz val="18"/>
        <rFont val="方正书宋简体"/>
        <charset val="134"/>
      </rPr>
      <t>平方米。实施内容为园路、花坛全面提档升级，局部绿化节点提档升级，部分绿化花灌木、地被更新。</t>
    </r>
  </si>
  <si>
    <r>
      <rPr>
        <b/>
        <sz val="18"/>
        <rFont val="Times New Roman"/>
        <charset val="134"/>
      </rPr>
      <t>2026</t>
    </r>
    <r>
      <rPr>
        <b/>
        <sz val="18"/>
        <rFont val="宋体"/>
        <charset val="134"/>
      </rPr>
      <t>年三季度</t>
    </r>
  </si>
  <si>
    <r>
      <rPr>
        <b/>
        <sz val="18"/>
        <rFont val="宋体"/>
        <charset val="134"/>
      </rPr>
      <t>城管局</t>
    </r>
  </si>
  <si>
    <r>
      <rPr>
        <b/>
        <sz val="18"/>
        <rFont val="宋体"/>
        <charset val="134"/>
      </rPr>
      <t>安城集团</t>
    </r>
    <r>
      <rPr>
        <b/>
        <sz val="18"/>
        <rFont val="Times New Roman"/>
        <charset val="134"/>
      </rPr>
      <t xml:space="preserve">
</t>
    </r>
    <r>
      <rPr>
        <b/>
        <sz val="18"/>
        <rFont val="宋体"/>
        <charset val="134"/>
      </rPr>
      <t>夫子庙街道</t>
    </r>
  </si>
  <si>
    <r>
      <rPr>
        <b/>
        <sz val="18"/>
        <rFont val="宋体"/>
        <charset val="134"/>
      </rPr>
      <t>项目现状较差，由于市民众多，锻炼等对地被破坏严重，园路、花坛等硬件设施老化，植物长势较差，建议实施环境提升。主要建设内容为景观改造，完善设施</t>
    </r>
  </si>
  <si>
    <r>
      <rPr>
        <b/>
        <sz val="18"/>
        <rFont val="宋体"/>
        <charset val="134"/>
      </rPr>
      <t>朱亚飞</t>
    </r>
    <r>
      <rPr>
        <b/>
        <sz val="18"/>
        <rFont val="Times New Roman"/>
        <charset val="134"/>
      </rPr>
      <t xml:space="preserve">
18651835568</t>
    </r>
  </si>
  <si>
    <r>
      <rPr>
        <b/>
        <sz val="18"/>
        <rFont val="方正书宋简体"/>
        <charset val="134"/>
      </rPr>
      <t>朝天宫广场升级改造工程</t>
    </r>
  </si>
  <si>
    <r>
      <rPr>
        <b/>
        <sz val="18"/>
        <rFont val="方正书宋简体"/>
        <charset val="134"/>
      </rPr>
      <t>朝天宫广场，占地面积</t>
    </r>
    <r>
      <rPr>
        <b/>
        <sz val="18"/>
        <rFont val="Times New Roman"/>
        <charset val="134"/>
      </rPr>
      <t>28241</t>
    </r>
    <r>
      <rPr>
        <b/>
        <sz val="18"/>
        <rFont val="方正书宋简体"/>
        <charset val="134"/>
      </rPr>
      <t>平方米，实施内容为园路维修，景观改造，部分绿化花灌木、地被更新。</t>
    </r>
  </si>
  <si>
    <r>
      <rPr>
        <b/>
        <sz val="18"/>
        <rFont val="宋体"/>
        <charset val="134"/>
      </rPr>
      <t>安城集团</t>
    </r>
    <r>
      <rPr>
        <b/>
        <sz val="18"/>
        <rFont val="Times New Roman"/>
        <charset val="134"/>
      </rPr>
      <t xml:space="preserve">
</t>
    </r>
    <r>
      <rPr>
        <b/>
        <sz val="18"/>
        <rFont val="宋体"/>
        <charset val="134"/>
      </rPr>
      <t>朝天宫街道</t>
    </r>
  </si>
  <si>
    <r>
      <rPr>
        <b/>
        <sz val="18"/>
        <rFont val="宋体"/>
        <charset val="134"/>
      </rPr>
      <t>项目现状较差，公园绿化设施老化，植物长势较差，园内路面被竹根顶起，易发生安全隐患。建议实施环境提升。主要建设内容为景观改造，完善设施</t>
    </r>
  </si>
  <si>
    <t>双桥门立交西南角绿地环境综合整治工程</t>
  </si>
  <si>
    <r>
      <rPr>
        <b/>
        <sz val="18"/>
        <rFont val="方正书宋简体"/>
        <charset val="134"/>
      </rPr>
      <t>项目为秦淮区双桥门立交西南角（铁路旁）三角绿地环境综合整治工程。场地北侧与应天大街方向铁路相接，东侧紧靠龙蟠南路，西侧为金陵高等职业技术学校。项目基址面积约</t>
    </r>
    <r>
      <rPr>
        <b/>
        <sz val="18"/>
        <rFont val="Times New Roman"/>
        <charset val="134"/>
      </rPr>
      <t>3217</t>
    </r>
    <r>
      <rPr>
        <b/>
        <sz val="18"/>
        <rFont val="方正书宋简体"/>
        <charset val="134"/>
      </rPr>
      <t>平方米。</t>
    </r>
  </si>
  <si>
    <r>
      <rPr>
        <b/>
        <sz val="18"/>
        <rFont val="宋体"/>
        <charset val="134"/>
      </rPr>
      <t>植物品种单一、景观效果差、多年未出新</t>
    </r>
  </si>
  <si>
    <t>夫子庙街道武定门北园片区环境综合整治工程</t>
  </si>
  <si>
    <r>
      <rPr>
        <b/>
        <sz val="18"/>
        <rFont val="方正书宋简体"/>
        <charset val="134"/>
      </rPr>
      <t>长乐路—东关东路。总面积约</t>
    </r>
    <r>
      <rPr>
        <b/>
        <sz val="18"/>
        <rFont val="Times New Roman"/>
        <charset val="134"/>
      </rPr>
      <t>24000</t>
    </r>
    <r>
      <rPr>
        <b/>
        <sz val="18"/>
        <rFont val="方正书宋简体"/>
        <charset val="134"/>
      </rPr>
      <t>平方米，绿化提档升级。</t>
    </r>
  </si>
  <si>
    <r>
      <rPr>
        <b/>
        <sz val="18"/>
        <rFont val="宋体"/>
        <charset val="134"/>
      </rPr>
      <t>绿地改造、提档升级</t>
    </r>
  </si>
  <si>
    <t>鑫运路路口口袋公园（二期）</t>
  </si>
  <si>
    <r>
      <rPr>
        <b/>
        <sz val="18"/>
        <rFont val="方正书宋简体"/>
        <charset val="134"/>
      </rPr>
      <t>鑫运路路口口袋公园（二期）西至鑫运路规划红线，东至运粮河河道保护线，北至一期用地范围线，南至公园三期，占地面积约</t>
    </r>
    <r>
      <rPr>
        <b/>
        <sz val="18"/>
        <rFont val="Times New Roman"/>
        <charset val="134"/>
      </rPr>
      <t>4970</t>
    </r>
    <r>
      <rPr>
        <b/>
        <sz val="18"/>
        <rFont val="方正书宋简体"/>
        <charset val="134"/>
      </rPr>
      <t>平方米。设计景观园路、多功能运动场地、台地花园等内容。</t>
    </r>
  </si>
  <si>
    <r>
      <rPr>
        <b/>
        <sz val="20"/>
        <rFont val="方正楷体简体"/>
        <charset val="134"/>
      </rPr>
      <t>四</t>
    </r>
  </si>
  <si>
    <r>
      <rPr>
        <b/>
        <sz val="20"/>
        <rFont val="方正楷体简体"/>
        <charset val="134"/>
      </rPr>
      <t>市政公用基础设施建设</t>
    </r>
  </si>
  <si>
    <r>
      <rPr>
        <b/>
        <sz val="18"/>
        <rFont val="方正书宋简体"/>
        <charset val="134"/>
      </rPr>
      <t>市政道路建设</t>
    </r>
  </si>
  <si>
    <r>
      <rPr>
        <b/>
        <sz val="18"/>
        <rFont val="方正书宋简体"/>
        <charset val="134"/>
      </rPr>
      <t>主次干路</t>
    </r>
  </si>
  <si>
    <r>
      <rPr>
        <b/>
        <sz val="18"/>
        <rFont val="方正书宋简体"/>
        <charset val="134"/>
      </rPr>
      <t>紫金西路道路建设工程</t>
    </r>
  </si>
  <si>
    <r>
      <rPr>
        <b/>
        <sz val="18"/>
        <rFont val="方正书宋简体"/>
        <charset val="134"/>
      </rPr>
      <t>西起光华路，东至规划冶修二路（现状紫金西路</t>
    </r>
    <r>
      <rPr>
        <b/>
        <sz val="18"/>
        <rFont val="宋体"/>
        <charset val="134"/>
      </rPr>
      <t>）</t>
    </r>
    <r>
      <rPr>
        <b/>
        <sz val="18"/>
        <rFont val="方正书宋简体"/>
        <charset val="134"/>
      </rPr>
      <t>，全长约</t>
    </r>
    <r>
      <rPr>
        <b/>
        <sz val="18"/>
        <rFont val="Times New Roman"/>
        <charset val="134"/>
      </rPr>
      <t>579</t>
    </r>
    <r>
      <rPr>
        <b/>
        <sz val="18"/>
        <rFont val="方正书宋简体"/>
        <charset val="134"/>
      </rPr>
      <t>米，城市支路，规划红线宽</t>
    </r>
    <r>
      <rPr>
        <b/>
        <sz val="18"/>
        <rFont val="Times New Roman"/>
        <charset val="134"/>
      </rPr>
      <t>20</t>
    </r>
    <r>
      <rPr>
        <b/>
        <sz val="18"/>
        <rFont val="方正书宋简体"/>
        <charset val="134"/>
      </rPr>
      <t>—</t>
    </r>
    <r>
      <rPr>
        <b/>
        <sz val="18"/>
        <rFont val="Times New Roman"/>
        <charset val="134"/>
      </rPr>
      <t>24</t>
    </r>
    <r>
      <rPr>
        <b/>
        <sz val="18"/>
        <rFont val="方正书宋简体"/>
        <charset val="134"/>
      </rPr>
      <t>米。实施内容为道路、排水、绿化、路灯、交通、杆线下地及市政配套设施等。</t>
    </r>
  </si>
  <si>
    <r>
      <rPr>
        <b/>
        <sz val="18"/>
        <rFont val="宋体"/>
        <charset val="134"/>
      </rPr>
      <t>秦行审投【</t>
    </r>
    <r>
      <rPr>
        <b/>
        <sz val="18"/>
        <rFont val="Times New Roman"/>
        <charset val="0"/>
      </rPr>
      <t>2024</t>
    </r>
    <r>
      <rPr>
        <b/>
        <sz val="18"/>
        <rFont val="宋体"/>
        <charset val="134"/>
      </rPr>
      <t>】</t>
    </r>
    <r>
      <rPr>
        <b/>
        <sz val="18"/>
        <rFont val="Times New Roman"/>
        <charset val="0"/>
      </rPr>
      <t>9</t>
    </r>
    <r>
      <rPr>
        <b/>
        <sz val="18"/>
        <rFont val="宋体"/>
        <charset val="134"/>
      </rPr>
      <t>号</t>
    </r>
  </si>
  <si>
    <r>
      <rPr>
        <b/>
        <sz val="18"/>
        <rFont val="宋体"/>
        <charset val="134"/>
      </rPr>
      <t>壹城集团</t>
    </r>
    <r>
      <rPr>
        <b/>
        <sz val="18"/>
        <rFont val="Times New Roman"/>
        <charset val="134"/>
      </rPr>
      <t xml:space="preserve">
</t>
    </r>
    <r>
      <rPr>
        <b/>
        <sz val="18"/>
        <rFont val="宋体"/>
        <charset val="134"/>
      </rPr>
      <t>月牙湖街道</t>
    </r>
  </si>
  <si>
    <r>
      <rPr>
        <b/>
        <sz val="18"/>
        <rFont val="宋体"/>
        <charset val="134"/>
      </rPr>
      <t>完善市政路网，完善管网配套，为周边地块提供交通出行通道</t>
    </r>
  </si>
  <si>
    <t>李府街（后标营路至重竞技学校段）道路拓宽改造工程</t>
  </si>
  <si>
    <r>
      <rPr>
        <b/>
        <sz val="18"/>
        <rFont val="宋体"/>
        <charset val="134"/>
      </rPr>
      <t>北起中山东路，南至后标营路，长约</t>
    </r>
    <r>
      <rPr>
        <b/>
        <sz val="18"/>
        <rFont val="Times New Roman"/>
        <charset val="134"/>
      </rPr>
      <t>550</t>
    </r>
    <r>
      <rPr>
        <b/>
        <sz val="18"/>
        <rFont val="宋体"/>
        <charset val="134"/>
      </rPr>
      <t>米，规划路幅</t>
    </r>
    <r>
      <rPr>
        <b/>
        <sz val="18"/>
        <rFont val="Times New Roman"/>
        <charset val="134"/>
      </rPr>
      <t>20</t>
    </r>
    <r>
      <rPr>
        <b/>
        <sz val="18"/>
        <rFont val="宋体"/>
        <charset val="134"/>
      </rPr>
      <t>米，实施内容为前期征收拆迁，杆线迁移、道路、桥涵、排水、绿化、路灯、交通工程等。</t>
    </r>
  </si>
  <si>
    <t>2018-2026</t>
  </si>
  <si>
    <r>
      <rPr>
        <b/>
        <sz val="18"/>
        <rFont val="宋体"/>
        <charset val="134"/>
      </rPr>
      <t>秦发改投资字〔</t>
    </r>
    <r>
      <rPr>
        <b/>
        <sz val="18"/>
        <rFont val="Times New Roman"/>
        <charset val="0"/>
      </rPr>
      <t>2018</t>
    </r>
    <r>
      <rPr>
        <b/>
        <sz val="18"/>
        <rFont val="宋体"/>
        <charset val="134"/>
      </rPr>
      <t>〕</t>
    </r>
    <r>
      <rPr>
        <b/>
        <sz val="18"/>
        <rFont val="Times New Roman"/>
        <charset val="0"/>
      </rPr>
      <t>64</t>
    </r>
    <r>
      <rPr>
        <b/>
        <sz val="18"/>
        <rFont val="宋体"/>
        <charset val="134"/>
      </rPr>
      <t>号</t>
    </r>
  </si>
  <si>
    <r>
      <rPr>
        <b/>
        <sz val="18"/>
        <rFont val="宋体"/>
        <charset val="134"/>
      </rPr>
      <t>越城集团</t>
    </r>
    <r>
      <rPr>
        <b/>
        <sz val="18"/>
        <rFont val="Times New Roman"/>
        <charset val="134"/>
      </rPr>
      <t xml:space="preserve">
</t>
    </r>
    <r>
      <rPr>
        <b/>
        <sz val="18"/>
        <rFont val="宋体"/>
        <charset val="134"/>
      </rPr>
      <t>瑞金路街道</t>
    </r>
  </si>
  <si>
    <r>
      <rPr>
        <b/>
        <sz val="18"/>
        <rFont val="宋体"/>
        <charset val="134"/>
      </rPr>
      <t>进一步优化城市交通布局，完善交通路网结构，提升城市道路通行能力和承载能力，加速该区域的社会经济发展</t>
    </r>
  </si>
  <si>
    <r>
      <rPr>
        <b/>
        <sz val="18"/>
        <rFont val="宋体"/>
        <charset val="134"/>
      </rPr>
      <t>沈红卫</t>
    </r>
    <r>
      <rPr>
        <b/>
        <sz val="18"/>
        <rFont val="Times New Roman"/>
        <charset val="0"/>
      </rPr>
      <t xml:space="preserve">
13357737901</t>
    </r>
  </si>
  <si>
    <r>
      <rPr>
        <b/>
        <sz val="18"/>
        <rFont val="方正书宋简体"/>
        <charset val="134"/>
      </rPr>
      <t>★航金路道路建设工程</t>
    </r>
  </si>
  <si>
    <r>
      <rPr>
        <b/>
        <sz val="18"/>
        <rFont val="方正书宋简体"/>
        <charset val="134"/>
      </rPr>
      <t>项目位于中航科技城地块内。道路北起中山东路，南至瑞金路，全长约</t>
    </r>
    <r>
      <rPr>
        <b/>
        <sz val="18"/>
        <rFont val="Times New Roman"/>
        <charset val="134"/>
      </rPr>
      <t>877</t>
    </r>
    <r>
      <rPr>
        <b/>
        <sz val="18"/>
        <rFont val="方正书宋简体"/>
        <charset val="134"/>
      </rPr>
      <t>米，城市支路，规划红线宽</t>
    </r>
    <r>
      <rPr>
        <b/>
        <sz val="18"/>
        <rFont val="Times New Roman"/>
        <charset val="134"/>
      </rPr>
      <t>16</t>
    </r>
    <r>
      <rPr>
        <b/>
        <sz val="18"/>
        <rFont val="方正书宋简体"/>
        <charset val="134"/>
      </rPr>
      <t>米、</t>
    </r>
    <r>
      <rPr>
        <b/>
        <sz val="18"/>
        <rFont val="Times New Roman"/>
        <charset val="134"/>
      </rPr>
      <t>24</t>
    </r>
    <r>
      <rPr>
        <b/>
        <sz val="18"/>
        <rFont val="方正书宋简体"/>
        <charset val="134"/>
      </rPr>
      <t>米。实施内容为道路、排水、绿化、路灯、交通、杆线下地及市政配套设施等。</t>
    </r>
  </si>
  <si>
    <r>
      <rPr>
        <b/>
        <sz val="18"/>
        <rFont val="宋体"/>
        <charset val="134"/>
      </rPr>
      <t>市城建资金承担</t>
    </r>
    <r>
      <rPr>
        <b/>
        <sz val="18"/>
        <rFont val="Times New Roman"/>
        <charset val="134"/>
      </rPr>
      <t>4850</t>
    </r>
    <r>
      <rPr>
        <b/>
        <sz val="18"/>
        <rFont val="宋体"/>
        <charset val="134"/>
      </rPr>
      <t>万</t>
    </r>
  </si>
  <si>
    <r>
      <rPr>
        <b/>
        <sz val="18"/>
        <rFont val="方正书宋简体"/>
        <charset val="134"/>
      </rPr>
      <t>开工</t>
    </r>
  </si>
  <si>
    <r>
      <rPr>
        <b/>
        <sz val="18"/>
        <rFont val="宋体"/>
        <charset val="134"/>
      </rPr>
      <t>市城建资金定补</t>
    </r>
    <r>
      <rPr>
        <b/>
        <sz val="18"/>
        <rFont val="Times New Roman"/>
        <charset val="134"/>
      </rPr>
      <t>4850</t>
    </r>
    <r>
      <rPr>
        <b/>
        <sz val="18"/>
        <rFont val="宋体"/>
        <charset val="134"/>
      </rPr>
      <t>万。</t>
    </r>
  </si>
  <si>
    <t>永乐路（晨光路—龙蟠南路）段环境整治工程</t>
  </si>
  <si>
    <r>
      <rPr>
        <b/>
        <sz val="18"/>
        <rFont val="方正书宋简体"/>
        <charset val="134"/>
      </rPr>
      <t>对永乐路（晨光路—龙蟠南路）段全长约</t>
    </r>
    <r>
      <rPr>
        <b/>
        <sz val="18"/>
        <rFont val="Times New Roman"/>
        <charset val="134"/>
      </rPr>
      <t>130</t>
    </r>
    <r>
      <rPr>
        <b/>
        <sz val="18"/>
        <rFont val="方正书宋简体"/>
        <charset val="134"/>
      </rPr>
      <t>米的道路拓宽增加机动车道数量、适当拓宽人行道和非机动车道、完善交通及照明设施，架空杆线下地等。</t>
    </r>
  </si>
  <si>
    <r>
      <rPr>
        <b/>
        <sz val="18"/>
        <rFont val="宋体"/>
        <charset val="134"/>
      </rPr>
      <t>安城集团</t>
    </r>
    <r>
      <rPr>
        <b/>
        <sz val="18"/>
        <rFont val="Times New Roman"/>
        <charset val="134"/>
      </rPr>
      <t xml:space="preserve">
</t>
    </r>
    <r>
      <rPr>
        <b/>
        <sz val="18"/>
        <rFont val="宋体"/>
        <charset val="134"/>
      </rPr>
      <t>红花街道</t>
    </r>
    <r>
      <rPr>
        <b/>
        <sz val="18"/>
        <rFont val="Times New Roman"/>
        <charset val="134"/>
      </rPr>
      <t xml:space="preserve">
</t>
    </r>
    <r>
      <rPr>
        <b/>
        <sz val="18"/>
        <rFont val="宋体"/>
        <charset val="134"/>
      </rPr>
      <t>中华门街道</t>
    </r>
  </si>
  <si>
    <r>
      <rPr>
        <b/>
        <sz val="18"/>
        <rFont val="宋体"/>
        <charset val="134"/>
      </rPr>
      <t>佰汇广场南侧永乐路及东侧龙盘南路现有交通情况较差，拥堵情况较为严重，根据项目交评意见及与相关部门沟通，为解决永乐路与龙蟠南路现有拥堵及后续佰汇广场开业后的拥堵加剧提出永乐路拓宽改造申请。省、市主要领导对改造申请作出批示</t>
    </r>
  </si>
  <si>
    <r>
      <rPr>
        <b/>
        <sz val="18"/>
        <rFont val="宋体"/>
        <charset val="134"/>
      </rPr>
      <t>刘曼佳</t>
    </r>
    <r>
      <rPr>
        <b/>
        <sz val="18"/>
        <rFont val="Times New Roman"/>
        <charset val="134"/>
      </rPr>
      <t xml:space="preserve">
13813880516</t>
    </r>
  </si>
  <si>
    <r>
      <rPr>
        <b/>
        <sz val="18"/>
        <rFont val="宋体"/>
        <charset val="134"/>
      </rPr>
      <t>争取供电公司</t>
    </r>
    <r>
      <rPr>
        <b/>
        <sz val="18"/>
        <rFont val="Times New Roman"/>
        <charset val="134"/>
      </rPr>
      <t>200</t>
    </r>
    <r>
      <rPr>
        <b/>
        <sz val="18"/>
        <rFont val="宋体"/>
        <charset val="134"/>
      </rPr>
      <t>万资金。</t>
    </r>
  </si>
  <si>
    <t>石杨路（天岚路—安江河桥）段北侧道路环境整治工程</t>
  </si>
  <si>
    <r>
      <rPr>
        <b/>
        <sz val="18"/>
        <rFont val="方正书宋简体"/>
        <charset val="134"/>
      </rPr>
      <t>对石杨路（天岚路—安江河桥）段北侧道路长约</t>
    </r>
    <r>
      <rPr>
        <b/>
        <sz val="18"/>
        <rFont val="Times New Roman"/>
        <charset val="134"/>
      </rPr>
      <t>430</t>
    </r>
    <r>
      <rPr>
        <b/>
        <sz val="18"/>
        <rFont val="方正书宋简体"/>
        <charset val="134"/>
      </rPr>
      <t>米及约</t>
    </r>
    <r>
      <rPr>
        <b/>
        <sz val="18"/>
        <rFont val="Times New Roman"/>
        <charset val="134"/>
      </rPr>
      <t>300</t>
    </r>
    <r>
      <rPr>
        <b/>
        <sz val="18"/>
        <rFont val="方正书宋简体"/>
        <charset val="134"/>
      </rPr>
      <t>米的侧分带进行道路环境整治、完善雨水、绿化及交通设施等。</t>
    </r>
  </si>
  <si>
    <r>
      <rPr>
        <b/>
        <sz val="18"/>
        <rFont val="宋体"/>
        <charset val="134"/>
      </rPr>
      <t>北侧紫杨佳园小区已交付，方便居民出行</t>
    </r>
  </si>
  <si>
    <r>
      <rPr>
        <b/>
        <sz val="18"/>
        <rFont val="宋体"/>
        <charset val="134"/>
      </rPr>
      <t>顾孝亮</t>
    </r>
    <r>
      <rPr>
        <b/>
        <sz val="18"/>
        <rFont val="Times New Roman"/>
        <charset val="134"/>
      </rPr>
      <t xml:space="preserve">
18751869513</t>
    </r>
  </si>
  <si>
    <r>
      <rPr>
        <b/>
        <sz val="18"/>
        <rFont val="方正书宋简体"/>
        <charset val="134"/>
      </rPr>
      <t>跨区断头路</t>
    </r>
  </si>
  <si>
    <t>★上高路（二期）拓宽改造工程</t>
  </si>
  <si>
    <r>
      <rPr>
        <b/>
        <sz val="18"/>
        <rFont val="方正书宋简体"/>
        <charset val="134"/>
      </rPr>
      <t>东至江宁区界，西至银龙路，全长约</t>
    </r>
    <r>
      <rPr>
        <b/>
        <sz val="18"/>
        <rFont val="Times New Roman"/>
        <charset val="134"/>
      </rPr>
      <t>400</t>
    </r>
    <r>
      <rPr>
        <b/>
        <sz val="18"/>
        <rFont val="方正书宋简体"/>
        <charset val="134"/>
      </rPr>
      <t>米，城市次干路，规划红线宽</t>
    </r>
    <r>
      <rPr>
        <b/>
        <sz val="18"/>
        <rFont val="Times New Roman"/>
        <charset val="134"/>
      </rPr>
      <t>35</t>
    </r>
    <r>
      <rPr>
        <b/>
        <sz val="18"/>
        <rFont val="方正书宋简体"/>
        <charset val="134"/>
      </rPr>
      <t>—</t>
    </r>
    <r>
      <rPr>
        <b/>
        <sz val="18"/>
        <rFont val="Times New Roman"/>
        <charset val="134"/>
      </rPr>
      <t>38.5</t>
    </r>
    <r>
      <rPr>
        <b/>
        <sz val="18"/>
        <rFont val="方正书宋简体"/>
        <charset val="134"/>
      </rPr>
      <t>米，实施内容为道路、桥梁、下穿高铁桥涵、排水、绿化、路灯、交通、杆线迁移、管线综合及市政配套设施等。</t>
    </r>
  </si>
  <si>
    <t>2025-2027</t>
  </si>
  <si>
    <r>
      <rPr>
        <b/>
        <sz val="18"/>
        <rFont val="方正书宋简体"/>
        <charset val="134"/>
      </rPr>
      <t>完成</t>
    </r>
    <r>
      <rPr>
        <b/>
        <sz val="18"/>
        <rFont val="Times New Roman"/>
        <charset val="134"/>
      </rPr>
      <t>80%</t>
    </r>
  </si>
  <si>
    <r>
      <rPr>
        <b/>
        <sz val="18"/>
        <rFont val="宋体"/>
        <charset val="134"/>
      </rPr>
      <t>完善区域之间市政路网，加强区域之间经济联系</t>
    </r>
  </si>
  <si>
    <r>
      <rPr>
        <b/>
        <sz val="18"/>
        <rFont val="宋体"/>
        <charset val="134"/>
      </rPr>
      <t>张雷</t>
    </r>
    <r>
      <rPr>
        <b/>
        <sz val="18"/>
        <rFont val="Times New Roman"/>
        <charset val="134"/>
      </rPr>
      <t>15380898997</t>
    </r>
  </si>
  <si>
    <r>
      <rPr>
        <b/>
        <sz val="18"/>
        <rFont val="方正书宋简体"/>
        <charset val="134"/>
      </rPr>
      <t>交通微改造</t>
    </r>
  </si>
  <si>
    <t>秦淮区应天大街（南珍珠巷—中山南路段）、中山南路（越城天地停车场东侧）等夫子庙景区配套交通提升工程</t>
  </si>
  <si>
    <r>
      <rPr>
        <b/>
        <sz val="18"/>
        <rFont val="宋体"/>
        <charset val="134"/>
      </rPr>
      <t>秦淮区应天大街（南珍珠巷—中山南路段）、中山南路（越城天地停车场东侧）交通提升工程，改造面积</t>
    </r>
    <r>
      <rPr>
        <b/>
        <sz val="18"/>
        <rFont val="Times New Roman"/>
        <charset val="134"/>
      </rPr>
      <t>2050</t>
    </r>
    <r>
      <rPr>
        <b/>
        <sz val="18"/>
        <rFont val="宋体"/>
        <charset val="134"/>
      </rPr>
      <t>平方米，实施内容恢复应天大街北侧人行道，拓宽辅道，中山南路西侧新增一股大巴车临时便道以及交通附属设施改造。</t>
    </r>
  </si>
  <si>
    <r>
      <rPr>
        <b/>
        <sz val="18"/>
        <rFont val="宋体"/>
        <charset val="134"/>
      </rPr>
      <t>完成</t>
    </r>
  </si>
  <si>
    <r>
      <rPr>
        <b/>
        <sz val="18"/>
        <rFont val="宋体"/>
        <charset val="134"/>
      </rPr>
      <t>为夫子庙共享（越城天地）停车场外道路畅通进行微改造</t>
    </r>
  </si>
  <si>
    <r>
      <rPr>
        <b/>
        <sz val="18"/>
        <rFont val="方正书宋简体"/>
        <charset val="134"/>
      </rPr>
      <t>市政道路设施病害治理</t>
    </r>
  </si>
  <si>
    <t>应天大街（雨花路至凤台南路）段道路病害治理工程</t>
  </si>
  <si>
    <r>
      <rPr>
        <b/>
        <sz val="18"/>
        <rFont val="方正书宋简体"/>
        <charset val="134"/>
      </rPr>
      <t>应天大街（雨花路至凤台南路）开展病害治理。总长</t>
    </r>
    <r>
      <rPr>
        <b/>
        <sz val="18"/>
        <rFont val="Times New Roman"/>
        <charset val="134"/>
      </rPr>
      <t>1540</t>
    </r>
    <r>
      <rPr>
        <b/>
        <sz val="18"/>
        <rFont val="方正书宋简体"/>
        <charset val="134"/>
      </rPr>
      <t>米。实施内容为对机动车道和非机动车道路面病害进行治理，对人行道路面破损部分进行修补，对不满足要求的无障碍设施进行改造，对存在缺陷的检查井进行维修或更换。</t>
    </r>
  </si>
  <si>
    <r>
      <rPr>
        <b/>
        <sz val="18"/>
        <rFont val="宋体"/>
        <charset val="134"/>
      </rPr>
      <t>为保障道路通行安全，改善居民出行条件，提升行车舒适度</t>
    </r>
  </si>
  <si>
    <r>
      <rPr>
        <b/>
        <sz val="18"/>
        <rFont val="方正书宋简体"/>
        <charset val="134"/>
      </rPr>
      <t>秦淮区建康路道路病害治理工程</t>
    </r>
  </si>
  <si>
    <r>
      <rPr>
        <b/>
        <sz val="18"/>
        <rFont val="方正书宋简体"/>
        <charset val="134"/>
      </rPr>
      <t>建康路西起中华路，东至白下路，全长</t>
    </r>
    <r>
      <rPr>
        <b/>
        <sz val="18"/>
        <rFont val="Times New Roman"/>
        <charset val="134"/>
      </rPr>
      <t>1536</t>
    </r>
    <r>
      <rPr>
        <b/>
        <sz val="18"/>
        <rFont val="方正书宋简体"/>
        <charset val="134"/>
      </rPr>
      <t>米。机动车道面积为</t>
    </r>
    <r>
      <rPr>
        <b/>
        <sz val="18"/>
        <rFont val="Times New Roman"/>
        <charset val="134"/>
      </rPr>
      <t>37765</t>
    </r>
    <r>
      <rPr>
        <b/>
        <sz val="18"/>
        <rFont val="方正书宋简体"/>
        <charset val="134"/>
      </rPr>
      <t>平方米，人行道面积为</t>
    </r>
    <r>
      <rPr>
        <b/>
        <sz val="18"/>
        <rFont val="Times New Roman"/>
        <charset val="134"/>
      </rPr>
      <t>11986</t>
    </r>
    <r>
      <rPr>
        <b/>
        <sz val="18"/>
        <rFont val="方正书宋简体"/>
        <charset val="134"/>
      </rPr>
      <t>平方米；此次改造为道路病害整治及整体出新。</t>
    </r>
  </si>
  <si>
    <r>
      <rPr>
        <b/>
        <sz val="18"/>
        <rFont val="宋体"/>
        <charset val="134"/>
      </rPr>
      <t>安城集团</t>
    </r>
    <r>
      <rPr>
        <b/>
        <sz val="18"/>
        <rFont val="Times New Roman"/>
        <charset val="134"/>
      </rPr>
      <t xml:space="preserve">
</t>
    </r>
    <r>
      <rPr>
        <b/>
        <sz val="18"/>
        <rFont val="宋体"/>
        <charset val="134"/>
      </rPr>
      <t>洪武路街道</t>
    </r>
  </si>
  <si>
    <r>
      <rPr>
        <b/>
        <sz val="18"/>
        <rFont val="方正书宋简体"/>
        <charset val="134"/>
      </rPr>
      <t>秦淮区长乐路道路病害治理工程</t>
    </r>
  </si>
  <si>
    <r>
      <rPr>
        <b/>
        <sz val="18"/>
        <rFont val="宋体"/>
        <charset val="134"/>
      </rPr>
      <t>长乐路东起龙蟠中路，西至中山南路，总长</t>
    </r>
    <r>
      <rPr>
        <b/>
        <sz val="18"/>
        <rFont val="Times New Roman"/>
        <charset val="134"/>
      </rPr>
      <t>1824</t>
    </r>
    <r>
      <rPr>
        <b/>
        <sz val="18"/>
        <rFont val="宋体"/>
        <charset val="134"/>
      </rPr>
      <t>米，机动车道面积为</t>
    </r>
    <r>
      <rPr>
        <b/>
        <sz val="18"/>
        <rFont val="Times New Roman"/>
        <charset val="134"/>
      </rPr>
      <t>40287</t>
    </r>
    <r>
      <rPr>
        <b/>
        <sz val="18"/>
        <rFont val="宋体"/>
        <charset val="134"/>
      </rPr>
      <t>平方米，非机动车道面积为</t>
    </r>
    <r>
      <rPr>
        <b/>
        <sz val="18"/>
        <rFont val="Times New Roman"/>
        <charset val="134"/>
      </rPr>
      <t>11160</t>
    </r>
    <r>
      <rPr>
        <b/>
        <sz val="18"/>
        <rFont val="宋体"/>
        <charset val="134"/>
      </rPr>
      <t>平方米，人行道面积为</t>
    </r>
    <r>
      <rPr>
        <b/>
        <sz val="18"/>
        <rFont val="Times New Roman"/>
        <charset val="134"/>
      </rPr>
      <t>9784</t>
    </r>
    <r>
      <rPr>
        <b/>
        <sz val="18"/>
        <rFont val="宋体"/>
        <charset val="134"/>
      </rPr>
      <t>平方米；此次改造为道路病害集中整治及整体出新。</t>
    </r>
  </si>
  <si>
    <r>
      <rPr>
        <b/>
        <sz val="18"/>
        <rFont val="Times New Roman"/>
        <charset val="134"/>
      </rPr>
      <t>2023</t>
    </r>
    <r>
      <rPr>
        <b/>
        <sz val="18"/>
        <rFont val="宋体"/>
        <charset val="134"/>
      </rPr>
      <t>年秦淮区道路大修第二批项目</t>
    </r>
  </si>
  <si>
    <r>
      <rPr>
        <b/>
        <sz val="18"/>
        <rFont val="方正书宋简体"/>
        <charset val="134"/>
      </rPr>
      <t>秦淮区天堂街、韩家苑等</t>
    </r>
    <r>
      <rPr>
        <b/>
        <sz val="18"/>
        <rFont val="Times New Roman"/>
        <charset val="134"/>
      </rPr>
      <t>25</t>
    </r>
    <r>
      <rPr>
        <b/>
        <sz val="18"/>
        <rFont val="宋体"/>
        <charset val="134"/>
      </rPr>
      <t>条市政道路大修，对车行道、人行道改造，交通标线标牌出新，文化牌设计，雨水设施、破损门头修缮，杆线梳理捆扎以及绿化提升等。</t>
    </r>
  </si>
  <si>
    <r>
      <rPr>
        <b/>
        <sz val="18"/>
        <rFont val="宋体"/>
        <charset val="134"/>
      </rPr>
      <t>秦行审投〔</t>
    </r>
    <r>
      <rPr>
        <b/>
        <sz val="18"/>
        <rFont val="Times New Roman"/>
        <charset val="134"/>
      </rPr>
      <t>2023</t>
    </r>
    <r>
      <rPr>
        <b/>
        <sz val="18"/>
        <rFont val="宋体"/>
        <charset val="134"/>
      </rPr>
      <t>〕</t>
    </r>
    <r>
      <rPr>
        <b/>
        <sz val="18"/>
        <rFont val="Times New Roman"/>
        <charset val="134"/>
      </rPr>
      <t>32</t>
    </r>
    <r>
      <rPr>
        <b/>
        <sz val="18"/>
        <rFont val="宋体"/>
        <charset val="134"/>
      </rPr>
      <t>号</t>
    </r>
  </si>
  <si>
    <r>
      <rPr>
        <b/>
        <sz val="18"/>
        <rFont val="宋体"/>
        <charset val="134"/>
      </rPr>
      <t>为保障道路通行安全，改善居民出行条件，提升道路设施完好性</t>
    </r>
  </si>
  <si>
    <r>
      <rPr>
        <b/>
        <sz val="18"/>
        <rFont val="方正书宋简体"/>
        <charset val="134"/>
      </rPr>
      <t>马道街道路集中维护项目</t>
    </r>
  </si>
  <si>
    <r>
      <rPr>
        <b/>
        <sz val="18"/>
        <rFont val="方正书宋简体"/>
        <charset val="134"/>
      </rPr>
      <t>马道街东起江宁路，西至中华路，总长</t>
    </r>
    <r>
      <rPr>
        <b/>
        <sz val="18"/>
        <rFont val="Times New Roman"/>
        <charset val="134"/>
      </rPr>
      <t>1149</t>
    </r>
    <r>
      <rPr>
        <b/>
        <sz val="18"/>
        <rFont val="方正书宋简体"/>
        <charset val="134"/>
      </rPr>
      <t>米，机动车道面积为</t>
    </r>
    <r>
      <rPr>
        <b/>
        <sz val="18"/>
        <rFont val="Times New Roman"/>
        <charset val="134"/>
      </rPr>
      <t>21837</t>
    </r>
    <r>
      <rPr>
        <b/>
        <sz val="18"/>
        <rFont val="方正书宋简体"/>
        <charset val="134"/>
      </rPr>
      <t>平方米，人行道面积为</t>
    </r>
    <r>
      <rPr>
        <b/>
        <sz val="18"/>
        <rFont val="Times New Roman"/>
        <charset val="134"/>
      </rPr>
      <t>7066</t>
    </r>
    <r>
      <rPr>
        <b/>
        <sz val="18"/>
        <rFont val="方正书宋简体"/>
        <charset val="134"/>
      </rPr>
      <t>平方米；此次改造为道路病害集中整治及整体出新。</t>
    </r>
  </si>
  <si>
    <r>
      <rPr>
        <b/>
        <sz val="18"/>
        <rFont val="宋体"/>
        <charset val="134"/>
      </rPr>
      <t>户部街道路病害治理工程</t>
    </r>
  </si>
  <si>
    <r>
      <rPr>
        <b/>
        <sz val="18"/>
        <rFont val="宋体"/>
        <charset val="134"/>
      </rPr>
      <t>户部街（太平南路至洪武路）开展病害治理。总长</t>
    </r>
    <r>
      <rPr>
        <b/>
        <sz val="18"/>
        <rFont val="Times New Roman"/>
        <charset val="134"/>
      </rPr>
      <t>539</t>
    </r>
    <r>
      <rPr>
        <b/>
        <sz val="18"/>
        <rFont val="宋体"/>
        <charset val="134"/>
      </rPr>
      <t>米。实施内容为对机动车道和非机动车道路面病害进行治理，对人行道路面破损部分进行修补，对不满足要求的无障碍设施进行改造，对存在缺陷的检查井进行维修或更换。</t>
    </r>
  </si>
  <si>
    <r>
      <rPr>
        <b/>
        <sz val="18"/>
        <rFont val="宋体"/>
        <charset val="134"/>
      </rPr>
      <t>安城集团</t>
    </r>
    <r>
      <rPr>
        <b/>
        <sz val="18"/>
        <rFont val="Times New Roman"/>
        <charset val="134"/>
      </rPr>
      <t xml:space="preserve">
</t>
    </r>
    <r>
      <rPr>
        <b/>
        <sz val="18"/>
        <rFont val="宋体"/>
        <charset val="134"/>
      </rPr>
      <t>五老村街道</t>
    </r>
    <r>
      <rPr>
        <b/>
        <sz val="18"/>
        <rFont val="Times New Roman"/>
        <charset val="134"/>
      </rPr>
      <t xml:space="preserve">
</t>
    </r>
    <r>
      <rPr>
        <b/>
        <sz val="18"/>
        <rFont val="宋体"/>
        <charset val="134"/>
      </rPr>
      <t>洪武路街道</t>
    </r>
  </si>
  <si>
    <r>
      <rPr>
        <b/>
        <sz val="18"/>
        <rFont val="方正书宋简体"/>
        <charset val="134"/>
      </rPr>
      <t>洪武路道路病害集中整治项目</t>
    </r>
  </si>
  <si>
    <r>
      <rPr>
        <b/>
        <sz val="18"/>
        <rFont val="方正书宋简体"/>
        <charset val="134"/>
      </rPr>
      <t>洪武路北起中山东路，南至白下路，总长</t>
    </r>
    <r>
      <rPr>
        <b/>
        <sz val="18"/>
        <rFont val="Times New Roman"/>
        <charset val="134"/>
      </rPr>
      <t>1389</t>
    </r>
    <r>
      <rPr>
        <b/>
        <sz val="18"/>
        <rFont val="方正书宋简体"/>
        <charset val="134"/>
      </rPr>
      <t>米，机动车道面积为</t>
    </r>
    <r>
      <rPr>
        <b/>
        <sz val="18"/>
        <rFont val="Times New Roman"/>
        <charset val="134"/>
      </rPr>
      <t>35272</t>
    </r>
    <r>
      <rPr>
        <b/>
        <sz val="18"/>
        <rFont val="方正书宋简体"/>
        <charset val="134"/>
      </rPr>
      <t>平方米，非机动车道面积为</t>
    </r>
    <r>
      <rPr>
        <b/>
        <sz val="18"/>
        <rFont val="Times New Roman"/>
        <charset val="134"/>
      </rPr>
      <t>6701</t>
    </r>
    <r>
      <rPr>
        <b/>
        <sz val="18"/>
        <rFont val="方正书宋简体"/>
        <charset val="134"/>
      </rPr>
      <t>平方米，人行道面积为</t>
    </r>
    <r>
      <rPr>
        <b/>
        <sz val="18"/>
        <rFont val="Times New Roman"/>
        <charset val="134"/>
      </rPr>
      <t>11552</t>
    </r>
    <r>
      <rPr>
        <b/>
        <sz val="18"/>
        <rFont val="方正书宋简体"/>
        <charset val="134"/>
      </rPr>
      <t>平方米；此次改造为道路病害集中整治及整体出新。</t>
    </r>
  </si>
  <si>
    <r>
      <rPr>
        <b/>
        <sz val="18"/>
        <rFont val="宋体"/>
        <charset val="134"/>
      </rPr>
      <t>解放路病害治理工程</t>
    </r>
  </si>
  <si>
    <r>
      <rPr>
        <b/>
        <sz val="18"/>
        <rFont val="宋体"/>
        <charset val="134"/>
      </rPr>
      <t>解放路（中山东路至瑞金路）开展病害治理。总长</t>
    </r>
    <r>
      <rPr>
        <b/>
        <sz val="18"/>
        <rFont val="Times New Roman"/>
        <charset val="134"/>
      </rPr>
      <t>869</t>
    </r>
    <r>
      <rPr>
        <b/>
        <sz val="18"/>
        <rFont val="宋体"/>
        <charset val="134"/>
      </rPr>
      <t>米。实施内容为对机动车道和非机动车道路面病害进行治理，对人行道路面破损部分进行修补，对不满足要求的无障碍设施进行改造，对存在缺陷的检查井进行维修或更换。</t>
    </r>
  </si>
  <si>
    <r>
      <rPr>
        <b/>
        <sz val="18"/>
        <rFont val="宋体"/>
        <charset val="134"/>
      </rPr>
      <t>安城集团</t>
    </r>
    <r>
      <rPr>
        <b/>
        <sz val="18"/>
        <rFont val="Times New Roman"/>
        <charset val="134"/>
      </rPr>
      <t xml:space="preserve">
</t>
    </r>
    <r>
      <rPr>
        <b/>
        <sz val="18"/>
        <rFont val="宋体"/>
        <charset val="134"/>
      </rPr>
      <t>瑞金路街道</t>
    </r>
  </si>
  <si>
    <r>
      <rPr>
        <b/>
        <sz val="18"/>
        <rFont val="宋体"/>
        <charset val="134"/>
      </rPr>
      <t>后标营路道路病害治理工程</t>
    </r>
  </si>
  <si>
    <r>
      <rPr>
        <b/>
        <sz val="18"/>
        <rFont val="宋体"/>
        <charset val="134"/>
      </rPr>
      <t>后标营路（童卫路至御道街）开展病害治理。总长</t>
    </r>
    <r>
      <rPr>
        <b/>
        <sz val="18"/>
        <rFont val="Times New Roman"/>
        <charset val="134"/>
      </rPr>
      <t>2152</t>
    </r>
    <r>
      <rPr>
        <b/>
        <sz val="18"/>
        <rFont val="宋体"/>
        <charset val="134"/>
      </rPr>
      <t>米。实施内容为对机动车道和非机动车道路面病害进行治理，对人行道路面破损部分进行修补，对不满足要求的无障碍设施进行改造，对存在缺陷的检查井进行维修或更换。</t>
    </r>
  </si>
  <si>
    <r>
      <rPr>
        <b/>
        <sz val="18"/>
        <rFont val="宋体"/>
        <charset val="134"/>
      </rPr>
      <t>安城集团</t>
    </r>
    <r>
      <rPr>
        <b/>
        <sz val="18"/>
        <rFont val="Times New Roman"/>
        <charset val="134"/>
      </rPr>
      <t xml:space="preserve">
</t>
    </r>
    <r>
      <rPr>
        <b/>
        <sz val="18"/>
        <rFont val="宋体"/>
        <charset val="134"/>
      </rPr>
      <t>月牙湖街道</t>
    </r>
    <r>
      <rPr>
        <b/>
        <sz val="18"/>
        <rFont val="Times New Roman"/>
        <charset val="134"/>
      </rPr>
      <t xml:space="preserve">
</t>
    </r>
    <r>
      <rPr>
        <b/>
        <sz val="18"/>
        <rFont val="宋体"/>
        <charset val="134"/>
      </rPr>
      <t>瑞金路街道</t>
    </r>
  </si>
  <si>
    <r>
      <rPr>
        <b/>
        <sz val="18"/>
        <rFont val="方正书宋简体"/>
        <charset val="134"/>
      </rPr>
      <t>王府大街道路病害治理工程</t>
    </r>
  </si>
  <si>
    <r>
      <rPr>
        <b/>
        <sz val="18"/>
        <rFont val="方正书宋简体"/>
        <charset val="134"/>
      </rPr>
      <t>王府大街北起石鼓路，南至建邺路，总长</t>
    </r>
    <r>
      <rPr>
        <b/>
        <sz val="18"/>
        <rFont val="Times New Roman"/>
        <charset val="134"/>
      </rPr>
      <t>1165</t>
    </r>
    <r>
      <rPr>
        <b/>
        <sz val="18"/>
        <rFont val="方正书宋简体"/>
        <charset val="134"/>
      </rPr>
      <t>米，机动车道面积为</t>
    </r>
    <r>
      <rPr>
        <b/>
        <sz val="18"/>
        <rFont val="Times New Roman"/>
        <charset val="134"/>
      </rPr>
      <t>20840</t>
    </r>
    <r>
      <rPr>
        <b/>
        <sz val="18"/>
        <rFont val="方正书宋简体"/>
        <charset val="134"/>
      </rPr>
      <t>平方米，人行道面积为</t>
    </r>
    <r>
      <rPr>
        <b/>
        <sz val="18"/>
        <rFont val="Times New Roman"/>
        <charset val="134"/>
      </rPr>
      <t>10427</t>
    </r>
    <r>
      <rPr>
        <b/>
        <sz val="18"/>
        <rFont val="方正书宋简体"/>
        <charset val="134"/>
      </rPr>
      <t>平方米；此次改造为道路病害集中整治及整体出新。</t>
    </r>
  </si>
  <si>
    <r>
      <rPr>
        <b/>
        <sz val="18"/>
        <rFont val="宋体"/>
        <charset val="134"/>
      </rPr>
      <t>安城集团</t>
    </r>
    <r>
      <rPr>
        <b/>
        <sz val="18"/>
        <rFont val="Times New Roman"/>
        <charset val="134"/>
      </rPr>
      <t xml:space="preserve">
</t>
    </r>
    <r>
      <rPr>
        <b/>
        <sz val="18"/>
        <rFont val="宋体"/>
        <charset val="134"/>
      </rPr>
      <t>朝天宫街道</t>
    </r>
    <r>
      <rPr>
        <b/>
        <sz val="18"/>
        <rFont val="Times New Roman"/>
        <charset val="134"/>
      </rPr>
      <t xml:space="preserve">
</t>
    </r>
    <r>
      <rPr>
        <b/>
        <sz val="18"/>
        <rFont val="宋体"/>
        <charset val="134"/>
      </rPr>
      <t>五老村街道</t>
    </r>
  </si>
  <si>
    <t>双麒路（气象学院北门至银龙路段）路面维护保养项目</t>
  </si>
  <si>
    <r>
      <rPr>
        <b/>
        <sz val="18"/>
        <rFont val="方正书宋简体"/>
        <charset val="134"/>
      </rPr>
      <t>双麒路（气象学院北门至银龙路段）路面维护保养项目，全长</t>
    </r>
    <r>
      <rPr>
        <b/>
        <sz val="18"/>
        <rFont val="Times New Roman"/>
        <charset val="134"/>
      </rPr>
      <t>3.4</t>
    </r>
    <r>
      <rPr>
        <b/>
        <sz val="18"/>
        <rFont val="方正书宋简体"/>
        <charset val="134"/>
      </rPr>
      <t>公里，建设内容为现状路面病害修复及附属工程整治。</t>
    </r>
  </si>
  <si>
    <r>
      <rPr>
        <b/>
        <sz val="18"/>
        <rFont val="宋体"/>
        <charset val="134"/>
      </rPr>
      <t>安城集团</t>
    </r>
    <r>
      <rPr>
        <b/>
        <sz val="18"/>
        <rFont val="Times New Roman"/>
        <charset val="134"/>
      </rPr>
      <t xml:space="preserve">
</t>
    </r>
    <r>
      <rPr>
        <b/>
        <sz val="18"/>
        <rFont val="宋体"/>
        <charset val="134"/>
      </rPr>
      <t>红花街道</t>
    </r>
    <r>
      <rPr>
        <b/>
        <sz val="18"/>
        <rFont val="Times New Roman"/>
        <charset val="134"/>
      </rPr>
      <t xml:space="preserve">
</t>
    </r>
    <r>
      <rPr>
        <b/>
        <sz val="18"/>
        <rFont val="宋体"/>
        <charset val="134"/>
      </rPr>
      <t>光华路街道</t>
    </r>
  </si>
  <si>
    <r>
      <rPr>
        <b/>
        <sz val="18"/>
        <rFont val="宋体"/>
        <charset val="134"/>
      </rPr>
      <t>双麒路路面破损严重，沿线群众反应强烈。省、市主要领导对双麒路信访件作出批示</t>
    </r>
  </si>
  <si>
    <r>
      <rPr>
        <b/>
        <sz val="18"/>
        <rFont val="方正书宋简体"/>
        <charset val="134"/>
      </rPr>
      <t>晨光路道路集中维护项目</t>
    </r>
  </si>
  <si>
    <r>
      <rPr>
        <b/>
        <sz val="18"/>
        <rFont val="方正书宋简体"/>
        <charset val="134"/>
      </rPr>
      <t>晨光路南起晨光路，北至应天大街，总长</t>
    </r>
    <r>
      <rPr>
        <b/>
        <sz val="18"/>
        <rFont val="Times New Roman"/>
        <charset val="134"/>
      </rPr>
      <t>741</t>
    </r>
    <r>
      <rPr>
        <b/>
        <sz val="18"/>
        <rFont val="方正书宋简体"/>
        <charset val="134"/>
      </rPr>
      <t>米，机动车道面积为</t>
    </r>
    <r>
      <rPr>
        <b/>
        <sz val="18"/>
        <rFont val="Times New Roman"/>
        <charset val="134"/>
      </rPr>
      <t>13009</t>
    </r>
    <r>
      <rPr>
        <b/>
        <sz val="18"/>
        <rFont val="方正书宋简体"/>
        <charset val="134"/>
      </rPr>
      <t>平方米，人行道面积为</t>
    </r>
    <r>
      <rPr>
        <b/>
        <sz val="18"/>
        <rFont val="Times New Roman"/>
        <charset val="134"/>
      </rPr>
      <t>3751</t>
    </r>
    <r>
      <rPr>
        <b/>
        <sz val="18"/>
        <rFont val="方正书宋简体"/>
        <charset val="134"/>
      </rPr>
      <t>平方米；此次改造为道路病害集中整治及整体出新。</t>
    </r>
  </si>
  <si>
    <r>
      <rPr>
        <b/>
        <sz val="18"/>
        <rFont val="方正书宋简体"/>
        <charset val="134"/>
      </rPr>
      <t>永乐路道路集中维护项目</t>
    </r>
  </si>
  <si>
    <r>
      <rPr>
        <b/>
        <sz val="18"/>
        <rFont val="方正书宋简体"/>
        <charset val="134"/>
      </rPr>
      <t>永乐路东起大明路，西至晨光路，总长</t>
    </r>
    <r>
      <rPr>
        <b/>
        <sz val="18"/>
        <rFont val="Times New Roman"/>
        <charset val="134"/>
      </rPr>
      <t>1005</t>
    </r>
    <r>
      <rPr>
        <b/>
        <sz val="18"/>
        <rFont val="方正书宋简体"/>
        <charset val="134"/>
      </rPr>
      <t>米，机动车道面积为</t>
    </r>
    <r>
      <rPr>
        <b/>
        <sz val="18"/>
        <rFont val="Times New Roman"/>
        <charset val="134"/>
      </rPr>
      <t>18435</t>
    </r>
    <r>
      <rPr>
        <b/>
        <sz val="18"/>
        <rFont val="方正书宋简体"/>
        <charset val="134"/>
      </rPr>
      <t>平方米，人行道面积为</t>
    </r>
    <r>
      <rPr>
        <b/>
        <sz val="18"/>
        <rFont val="Times New Roman"/>
        <charset val="134"/>
      </rPr>
      <t>5118</t>
    </r>
    <r>
      <rPr>
        <b/>
        <sz val="18"/>
        <rFont val="方正书宋简体"/>
        <charset val="134"/>
      </rPr>
      <t>平方米；此次改造为道路病害集中整治及整体出新。</t>
    </r>
  </si>
  <si>
    <r>
      <rPr>
        <b/>
        <sz val="18"/>
        <rFont val="宋体"/>
        <charset val="134"/>
      </rPr>
      <t>安城集团</t>
    </r>
    <r>
      <rPr>
        <b/>
        <sz val="18"/>
        <rFont val="Times New Roman"/>
        <charset val="134"/>
      </rPr>
      <t xml:space="preserve">
</t>
    </r>
    <r>
      <rPr>
        <b/>
        <sz val="18"/>
        <rFont val="宋体"/>
        <charset val="134"/>
      </rPr>
      <t>红花街道</t>
    </r>
  </si>
  <si>
    <r>
      <rPr>
        <b/>
        <sz val="18"/>
        <rFont val="方正书宋简体"/>
        <charset val="134"/>
      </rPr>
      <t>秦虹路道路集中维护项目</t>
    </r>
  </si>
  <si>
    <r>
      <rPr>
        <b/>
        <sz val="18"/>
        <rFont val="方正书宋简体"/>
        <charset val="134"/>
      </rPr>
      <t>秦虹路东起大明路，西至龙蟠南路，总长</t>
    </r>
    <r>
      <rPr>
        <b/>
        <sz val="18"/>
        <rFont val="Times New Roman"/>
        <charset val="134"/>
      </rPr>
      <t>1667</t>
    </r>
    <r>
      <rPr>
        <b/>
        <sz val="18"/>
        <rFont val="方正书宋简体"/>
        <charset val="134"/>
      </rPr>
      <t>米，机动车道面积为</t>
    </r>
    <r>
      <rPr>
        <b/>
        <sz val="18"/>
        <rFont val="Times New Roman"/>
        <charset val="134"/>
      </rPr>
      <t>34099</t>
    </r>
    <r>
      <rPr>
        <b/>
        <sz val="18"/>
        <rFont val="方正书宋简体"/>
        <charset val="134"/>
      </rPr>
      <t>平方米，人行道面积为</t>
    </r>
    <r>
      <rPr>
        <b/>
        <sz val="18"/>
        <rFont val="Times New Roman"/>
        <charset val="134"/>
      </rPr>
      <t>12998</t>
    </r>
    <r>
      <rPr>
        <b/>
        <sz val="18"/>
        <rFont val="方正书宋简体"/>
        <charset val="134"/>
      </rPr>
      <t>平方米；此次改造为道路病害集中整治及整体出新。</t>
    </r>
  </si>
  <si>
    <r>
      <rPr>
        <b/>
        <sz val="18"/>
        <rFont val="宋体"/>
        <charset val="134"/>
      </rPr>
      <t>安城集团</t>
    </r>
    <r>
      <rPr>
        <b/>
        <sz val="18"/>
        <rFont val="Times New Roman"/>
        <charset val="134"/>
      </rPr>
      <t xml:space="preserve">
</t>
    </r>
    <r>
      <rPr>
        <b/>
        <sz val="18"/>
        <rFont val="宋体"/>
        <charset val="134"/>
      </rPr>
      <t>秦虹街道</t>
    </r>
  </si>
  <si>
    <r>
      <rPr>
        <b/>
        <sz val="18"/>
        <rFont val="方正书宋简体"/>
        <charset val="134"/>
      </rPr>
      <t>道路基础设施综合改造提升</t>
    </r>
  </si>
  <si>
    <r>
      <rPr>
        <b/>
        <sz val="18"/>
        <rFont val="宋体"/>
        <charset val="134"/>
      </rPr>
      <t>小心桥东街（马道街</t>
    </r>
    <r>
      <rPr>
        <b/>
        <sz val="18"/>
        <rFont val="Times New Roman"/>
        <charset val="134"/>
      </rPr>
      <t>—</t>
    </r>
    <r>
      <rPr>
        <b/>
        <sz val="18"/>
        <rFont val="宋体"/>
        <charset val="134"/>
      </rPr>
      <t>周处读书台）和剪子巷（江宁路—心腹桥）道路环境整治工程</t>
    </r>
  </si>
  <si>
    <r>
      <rPr>
        <b/>
        <sz val="18"/>
        <rFont val="宋体"/>
        <charset val="134"/>
      </rPr>
      <t>小心桥东街（马道街</t>
    </r>
    <r>
      <rPr>
        <b/>
        <sz val="18"/>
        <rFont val="Times New Roman"/>
        <charset val="134"/>
      </rPr>
      <t>—</t>
    </r>
    <r>
      <rPr>
        <b/>
        <sz val="18"/>
        <rFont val="宋体"/>
        <charset val="134"/>
      </rPr>
      <t>周处读书台）长度约</t>
    </r>
    <r>
      <rPr>
        <b/>
        <sz val="18"/>
        <rFont val="Times New Roman"/>
        <charset val="134"/>
      </rPr>
      <t>210</t>
    </r>
    <r>
      <rPr>
        <b/>
        <sz val="18"/>
        <rFont val="宋体"/>
        <charset val="134"/>
      </rPr>
      <t>米，车行道宽</t>
    </r>
    <r>
      <rPr>
        <b/>
        <sz val="18"/>
        <rFont val="Times New Roman"/>
        <charset val="134"/>
      </rPr>
      <t>5</t>
    </r>
    <r>
      <rPr>
        <b/>
        <sz val="18"/>
        <rFont val="宋体"/>
        <charset val="134"/>
      </rPr>
      <t>米、人行道均宽</t>
    </r>
    <r>
      <rPr>
        <b/>
        <sz val="18"/>
        <rFont val="Times New Roman"/>
        <charset val="134"/>
      </rPr>
      <t>2.5</t>
    </r>
    <r>
      <rPr>
        <b/>
        <sz val="18"/>
        <rFont val="宋体"/>
        <charset val="134"/>
      </rPr>
      <t>米，剪子巷（江宁路</t>
    </r>
    <r>
      <rPr>
        <b/>
        <sz val="18"/>
        <rFont val="Times New Roman"/>
        <charset val="134"/>
      </rPr>
      <t>—</t>
    </r>
    <r>
      <rPr>
        <b/>
        <sz val="18"/>
        <rFont val="宋体"/>
        <charset val="134"/>
      </rPr>
      <t>心腹桥）长度约</t>
    </r>
    <r>
      <rPr>
        <b/>
        <sz val="18"/>
        <rFont val="Times New Roman"/>
        <charset val="134"/>
      </rPr>
      <t>210</t>
    </r>
    <r>
      <rPr>
        <b/>
        <sz val="18"/>
        <rFont val="宋体"/>
        <charset val="134"/>
      </rPr>
      <t>米，车行道宽</t>
    </r>
    <r>
      <rPr>
        <b/>
        <sz val="18"/>
        <rFont val="Times New Roman"/>
        <charset val="134"/>
      </rPr>
      <t>10</t>
    </r>
    <r>
      <rPr>
        <b/>
        <sz val="18"/>
        <rFont val="宋体"/>
        <charset val="134"/>
      </rPr>
      <t>米、人行道宽</t>
    </r>
    <r>
      <rPr>
        <b/>
        <sz val="18"/>
        <rFont val="Times New Roman"/>
        <charset val="134"/>
      </rPr>
      <t>3</t>
    </r>
    <r>
      <rPr>
        <b/>
        <sz val="18"/>
        <rFont val="宋体"/>
        <charset val="134"/>
      </rPr>
      <t>米。实施内容包括车行道翻建，人行道翻建，雨、污水管，杆线下地，杆线迁移，并对交安</t>
    </r>
    <r>
      <rPr>
        <b/>
        <sz val="18"/>
        <rFont val="Times New Roman"/>
        <charset val="134"/>
      </rPr>
      <t xml:space="preserve"> </t>
    </r>
    <r>
      <rPr>
        <b/>
        <sz val="18"/>
        <rFont val="宋体"/>
        <charset val="134"/>
      </rPr>
      <t>、绿化及配套设施进行优化升级。</t>
    </r>
  </si>
  <si>
    <r>
      <rPr>
        <b/>
        <sz val="18"/>
        <rFont val="宋体"/>
        <charset val="134"/>
      </rPr>
      <t>整个道路路况较差，居民投诉较多，结合周边环境对此路进行环境整治</t>
    </r>
  </si>
  <si>
    <t>钓鱼台巷（集庆路—磨盘街）环境综合整治工程</t>
  </si>
  <si>
    <r>
      <rPr>
        <b/>
        <sz val="18"/>
        <rFont val="方正书宋简体"/>
        <charset val="134"/>
      </rPr>
      <t>项目位于秦淮区双塘街道。钓鱼台巷（集庆路—磨盘街）长约</t>
    </r>
    <r>
      <rPr>
        <b/>
        <sz val="18"/>
        <rFont val="Times New Roman"/>
        <charset val="134"/>
      </rPr>
      <t>140</t>
    </r>
    <r>
      <rPr>
        <b/>
        <sz val="18"/>
        <rFont val="宋体"/>
        <charset val="134"/>
      </rPr>
      <t>米</t>
    </r>
    <r>
      <rPr>
        <b/>
        <sz val="18"/>
        <rFont val="方正书宋简体"/>
        <charset val="134"/>
      </rPr>
      <t>，现状道路宽度约</t>
    </r>
    <r>
      <rPr>
        <b/>
        <sz val="18"/>
        <rFont val="Times New Roman"/>
        <charset val="134"/>
      </rPr>
      <t>4.5</t>
    </r>
    <r>
      <rPr>
        <b/>
        <sz val="18"/>
        <rFont val="方正书宋简体"/>
        <charset val="134"/>
      </rPr>
      <t>—</t>
    </r>
    <r>
      <rPr>
        <b/>
        <sz val="18"/>
        <rFont val="Times New Roman"/>
        <charset val="134"/>
      </rPr>
      <t>5.0</t>
    </r>
    <r>
      <rPr>
        <b/>
        <sz val="18"/>
        <rFont val="宋体"/>
        <charset val="134"/>
      </rPr>
      <t>米</t>
    </r>
    <r>
      <rPr>
        <b/>
        <sz val="18"/>
        <rFont val="方正书宋简体"/>
        <charset val="134"/>
      </rPr>
      <t>，拟结合现状实施到边到角。实施内容包括：沿街界面出新、照明工程、道路西侧弱电杆线下地及市政附属配套设施等。</t>
    </r>
  </si>
  <si>
    <r>
      <rPr>
        <b/>
        <sz val="18"/>
        <rFont val="Times New Roman"/>
        <charset val="0"/>
      </rPr>
      <t>2026</t>
    </r>
    <r>
      <rPr>
        <b/>
        <sz val="18"/>
        <rFont val="宋体"/>
        <charset val="0"/>
      </rPr>
      <t>年三季度</t>
    </r>
  </si>
  <si>
    <r>
      <rPr>
        <b/>
        <sz val="18"/>
        <rFont val="方正书宋简体"/>
        <charset val="134"/>
      </rPr>
      <t>工程完工</t>
    </r>
  </si>
  <si>
    <r>
      <rPr>
        <b/>
        <sz val="18"/>
        <rFont val="宋体"/>
        <charset val="134"/>
      </rPr>
      <t>配合省重点项目（西五华里）建设，完善周边市政配套，提升街巷整体环境</t>
    </r>
  </si>
  <si>
    <t>西五华里沿线（徐家巷、柳叶街）环境综合整治工程</t>
  </si>
  <si>
    <r>
      <rPr>
        <b/>
        <sz val="18"/>
        <rFont val="方正书宋简体"/>
        <charset val="134"/>
      </rPr>
      <t>项目位于秦淮区双塘街道，包含徐家巷（东段）、柳叶街两条街巷、两处景观提升及沿街立面的环境综合整治。主要建设内容：（</t>
    </r>
    <r>
      <rPr>
        <b/>
        <sz val="18"/>
        <rFont val="Times New Roman"/>
        <charset val="134"/>
      </rPr>
      <t>1</t>
    </r>
    <r>
      <rPr>
        <b/>
        <sz val="18"/>
        <rFont val="方正书宋简体"/>
        <charset val="134"/>
      </rPr>
      <t>）街巷整治总长</t>
    </r>
    <r>
      <rPr>
        <b/>
        <sz val="18"/>
        <rFont val="Times New Roman"/>
        <charset val="134"/>
      </rPr>
      <t>850</t>
    </r>
    <r>
      <rPr>
        <b/>
        <sz val="18"/>
        <rFont val="方正书宋简体"/>
        <charset val="134"/>
      </rPr>
      <t>米，实施内容包括：道路、排水、交通、路灯、综合管线、杆线下地等。（</t>
    </r>
    <r>
      <rPr>
        <b/>
        <sz val="18"/>
        <rFont val="Times New Roman"/>
        <charset val="134"/>
      </rPr>
      <t>2</t>
    </r>
    <r>
      <rPr>
        <b/>
        <sz val="18"/>
        <rFont val="方正书宋简体"/>
        <charset val="134"/>
      </rPr>
      <t>）景观提升，实施内容包括：苗木清理及补植、节点景观打造、硬质铺装等。（</t>
    </r>
    <r>
      <rPr>
        <b/>
        <sz val="18"/>
        <rFont val="Times New Roman"/>
        <charset val="134"/>
      </rPr>
      <t>3</t>
    </r>
    <r>
      <rPr>
        <b/>
        <sz val="18"/>
        <rFont val="方正书宋简体"/>
        <charset val="134"/>
      </rPr>
      <t>）建筑微更新，实施内容包括：外立面、屋面、店招等。</t>
    </r>
  </si>
  <si>
    <r>
      <rPr>
        <b/>
        <sz val="18"/>
        <rFont val="方正书宋简体"/>
        <charset val="134"/>
      </rPr>
      <t>★升州路环境综合整治工程</t>
    </r>
  </si>
  <si>
    <r>
      <rPr>
        <b/>
        <sz val="18"/>
        <rFont val="方正书宋简体"/>
        <charset val="134"/>
      </rPr>
      <t>西起莫愁路，东至中山南路，长约</t>
    </r>
    <r>
      <rPr>
        <b/>
        <sz val="18"/>
        <rFont val="Times New Roman"/>
        <charset val="134"/>
      </rPr>
      <t>1.3</t>
    </r>
    <r>
      <rPr>
        <b/>
        <sz val="18"/>
        <rFont val="宋体"/>
        <charset val="134"/>
      </rPr>
      <t>千米</t>
    </r>
    <r>
      <rPr>
        <b/>
        <sz val="18"/>
        <rFont val="方正书宋简体"/>
        <charset val="134"/>
      </rPr>
      <t>，规划红线宽</t>
    </r>
    <r>
      <rPr>
        <b/>
        <sz val="18"/>
        <rFont val="Times New Roman"/>
        <charset val="134"/>
      </rPr>
      <t>26.5—38</t>
    </r>
    <r>
      <rPr>
        <b/>
        <sz val="18"/>
        <rFont val="宋体"/>
        <charset val="134"/>
      </rPr>
      <t>米</t>
    </r>
    <r>
      <rPr>
        <b/>
        <sz val="18"/>
        <rFont val="方正书宋简体"/>
        <charset val="134"/>
      </rPr>
      <t>，道路现状宽度</t>
    </r>
    <r>
      <rPr>
        <b/>
        <sz val="18"/>
        <rFont val="Times New Roman"/>
        <charset val="134"/>
      </rPr>
      <t>26—30</t>
    </r>
    <r>
      <rPr>
        <b/>
        <sz val="18"/>
        <rFont val="宋体"/>
        <charset val="134"/>
      </rPr>
      <t>米</t>
    </r>
    <r>
      <rPr>
        <b/>
        <sz val="18"/>
        <rFont val="方正书宋简体"/>
        <charset val="134"/>
      </rPr>
      <t>，城市主干路。实施内容包括：道路、排水、交通、绿化、路灯、建筑立面更新、杆线下地及市政配套设施等。</t>
    </r>
  </si>
  <si>
    <r>
      <rPr>
        <b/>
        <sz val="18"/>
        <rFont val="Times New Roman"/>
        <charset val="0"/>
      </rPr>
      <t>2026</t>
    </r>
    <r>
      <rPr>
        <b/>
        <sz val="18"/>
        <rFont val="宋体"/>
        <charset val="0"/>
      </rPr>
      <t>年四季度</t>
    </r>
  </si>
  <si>
    <r>
      <rPr>
        <b/>
        <sz val="18"/>
        <rFont val="宋体"/>
        <charset val="134"/>
      </rPr>
      <t>壹城集团</t>
    </r>
    <r>
      <rPr>
        <b/>
        <sz val="18"/>
        <rFont val="Times New Roman"/>
        <charset val="134"/>
      </rPr>
      <t xml:space="preserve">
</t>
    </r>
    <r>
      <rPr>
        <b/>
        <sz val="18"/>
        <rFont val="宋体"/>
        <charset val="134"/>
      </rPr>
      <t>朝天宫街道</t>
    </r>
    <r>
      <rPr>
        <b/>
        <sz val="18"/>
        <rFont val="Times New Roman"/>
        <charset val="134"/>
      </rPr>
      <t xml:space="preserve">
</t>
    </r>
    <r>
      <rPr>
        <b/>
        <sz val="18"/>
        <rFont val="宋体"/>
        <charset val="134"/>
      </rPr>
      <t>双塘街道</t>
    </r>
  </si>
  <si>
    <r>
      <rPr>
        <b/>
        <sz val="18"/>
        <rFont val="宋体"/>
        <charset val="134"/>
      </rPr>
      <t>改善道路行车舒适度，完善道路功能，提升道路周边环境形象</t>
    </r>
  </si>
  <si>
    <t>小松涛巷城市更新项目骑楼结构柱建设项目</t>
  </si>
  <si>
    <r>
      <rPr>
        <b/>
        <sz val="18"/>
        <rFont val="方正书宋简体"/>
        <charset val="134"/>
      </rPr>
      <t>小松涛巷与游府西街位置有部分骑楼为项目商住高效空间，骑楼建筑面积纳入地块指标计算，沿街建筑骑楼侵入道路红线区域</t>
    </r>
    <r>
      <rPr>
        <b/>
        <sz val="18"/>
        <rFont val="Times New Roman"/>
        <charset val="134"/>
      </rPr>
      <t>3</t>
    </r>
    <r>
      <rPr>
        <b/>
        <sz val="18"/>
        <rFont val="宋体"/>
        <charset val="134"/>
      </rPr>
      <t>米</t>
    </r>
    <r>
      <rPr>
        <b/>
        <sz val="18"/>
        <rFont val="方正书宋简体"/>
        <charset val="134"/>
      </rPr>
      <t>以上，架空</t>
    </r>
    <r>
      <rPr>
        <b/>
        <sz val="18"/>
        <rFont val="Times New Roman"/>
        <charset val="134"/>
      </rPr>
      <t>3</t>
    </r>
    <r>
      <rPr>
        <b/>
        <sz val="18"/>
        <rFont val="宋体"/>
        <charset val="134"/>
      </rPr>
      <t>米</t>
    </r>
    <r>
      <rPr>
        <b/>
        <sz val="18"/>
        <rFont val="方正书宋简体"/>
        <charset val="134"/>
      </rPr>
      <t>以下保持道路用途不变，由于结构需要在骑楼下方设置</t>
    </r>
    <r>
      <rPr>
        <b/>
        <sz val="18"/>
        <rFont val="Times New Roman"/>
        <charset val="134"/>
      </rPr>
      <t>5</t>
    </r>
    <r>
      <rPr>
        <b/>
        <sz val="18"/>
        <rFont val="方正书宋简体"/>
        <charset val="134"/>
      </rPr>
      <t>根立柱，作为道路附属设施，用作骑楼结构柱、绿化景观、路灯、各类杆管线迁移或下地、交通工程等配套附属设施。</t>
    </r>
  </si>
  <si>
    <r>
      <rPr>
        <b/>
        <sz val="18"/>
        <rFont val="Times New Roman"/>
        <charset val="0"/>
      </rPr>
      <t>2026</t>
    </r>
    <r>
      <rPr>
        <b/>
        <sz val="18"/>
        <rFont val="宋体"/>
        <charset val="0"/>
      </rPr>
      <t>年</t>
    </r>
    <r>
      <rPr>
        <b/>
        <sz val="18"/>
        <rFont val="Times New Roman"/>
        <charset val="0"/>
      </rPr>
      <t>12</t>
    </r>
    <r>
      <rPr>
        <b/>
        <sz val="18"/>
        <rFont val="宋体"/>
        <charset val="0"/>
      </rPr>
      <t>月</t>
    </r>
  </si>
  <si>
    <t>★童卫路（苜蓿园东街—后标营路）道路综合整治工程</t>
  </si>
  <si>
    <r>
      <rPr>
        <b/>
        <sz val="18"/>
        <rFont val="方正书宋简体"/>
        <charset val="134"/>
      </rPr>
      <t>北起苜蓿园东街，南至后标营路，规划宽度</t>
    </r>
    <r>
      <rPr>
        <b/>
        <sz val="18"/>
        <rFont val="Times New Roman"/>
        <charset val="134"/>
      </rPr>
      <t>33</t>
    </r>
    <r>
      <rPr>
        <b/>
        <sz val="18"/>
        <rFont val="方正书宋简体"/>
        <charset val="134"/>
      </rPr>
      <t>米，现状宽度</t>
    </r>
    <r>
      <rPr>
        <b/>
        <sz val="18"/>
        <rFont val="Times New Roman"/>
        <charset val="134"/>
      </rPr>
      <t>9</t>
    </r>
    <r>
      <rPr>
        <b/>
        <sz val="18"/>
        <rFont val="方正书宋简体"/>
        <charset val="134"/>
      </rPr>
      <t>米，长度</t>
    </r>
    <r>
      <rPr>
        <b/>
        <sz val="18"/>
        <rFont val="Times New Roman"/>
        <charset val="134"/>
      </rPr>
      <t>720</t>
    </r>
    <r>
      <rPr>
        <b/>
        <sz val="18"/>
        <rFont val="方正书宋简体"/>
        <charset val="134"/>
      </rPr>
      <t>米，实施内容包括杆线下地，车行道翻建，人行道翻建，雨污水管修复新建，并对交通、路灯、绿化及配套设施进行优化升级。</t>
    </r>
  </si>
  <si>
    <r>
      <rPr>
        <b/>
        <sz val="18"/>
        <rFont val="Times New Roman"/>
        <charset val="0"/>
      </rPr>
      <t>2026</t>
    </r>
    <r>
      <rPr>
        <b/>
        <sz val="18"/>
        <rFont val="宋体"/>
        <charset val="134"/>
      </rPr>
      <t>年四季度</t>
    </r>
  </si>
  <si>
    <r>
      <rPr>
        <b/>
        <sz val="18"/>
        <rFont val="宋体"/>
        <charset val="134"/>
      </rPr>
      <t>安城集团</t>
    </r>
    <r>
      <rPr>
        <b/>
        <sz val="18"/>
        <rFont val="Times New Roman"/>
        <charset val="134"/>
      </rPr>
      <t xml:space="preserve">
</t>
    </r>
    <r>
      <rPr>
        <b/>
        <sz val="18"/>
        <rFont val="宋体"/>
        <charset val="134"/>
      </rPr>
      <t>月牙湖街道</t>
    </r>
  </si>
  <si>
    <r>
      <rPr>
        <b/>
        <sz val="18"/>
        <rFont val="宋体"/>
        <charset val="134"/>
      </rPr>
      <t>童卫路玄武区段已完成整治出新，现状秦淮区段道路路况较差，居民投诉较多</t>
    </r>
  </si>
  <si>
    <t>★莫愁路（汉中路—升州路）道路综合整治工程</t>
  </si>
  <si>
    <r>
      <rPr>
        <b/>
        <sz val="18"/>
        <rFont val="方正书宋简体"/>
        <charset val="134"/>
      </rPr>
      <t>实施内容包括杆线下地，车行道翻建，人行道翻建，雨污水管修复，并对交安</t>
    </r>
    <r>
      <rPr>
        <b/>
        <sz val="18"/>
        <rFont val="Times New Roman"/>
        <charset val="134"/>
      </rPr>
      <t xml:space="preserve"> </t>
    </r>
    <r>
      <rPr>
        <b/>
        <sz val="18"/>
        <rFont val="方正书宋简体"/>
        <charset val="134"/>
      </rPr>
      <t>、绿化及配套设施进行优化升级。</t>
    </r>
  </si>
  <si>
    <r>
      <rPr>
        <b/>
        <sz val="18"/>
        <rFont val="宋体"/>
        <charset val="134"/>
      </rPr>
      <t>建设局</t>
    </r>
    <r>
      <rPr>
        <b/>
        <sz val="18"/>
        <rFont val="Times New Roman"/>
        <charset val="134"/>
      </rPr>
      <t xml:space="preserve">
</t>
    </r>
    <r>
      <rPr>
        <b/>
        <sz val="18"/>
        <rFont val="宋体"/>
        <charset val="134"/>
      </rPr>
      <t>朝天宫街道</t>
    </r>
  </si>
  <si>
    <r>
      <rPr>
        <b/>
        <sz val="18"/>
        <rFont val="宋体"/>
        <charset val="134"/>
      </rPr>
      <t>地铁施工及整个道路路况较差，居民投诉较多，结合周边环境对此路进行环境整治</t>
    </r>
  </si>
  <si>
    <r>
      <rPr>
        <b/>
        <sz val="18"/>
        <rFont val="宋体"/>
        <charset val="134"/>
      </rPr>
      <t>彩霞街环境综合整治项目</t>
    </r>
  </si>
  <si>
    <t>项目位于双塘街道彩霞街，北起升州路，南至洋珠巷。实施内容为沿街店面招牌改造、综合管线排查改造、杆线下地、路面沥青摊铺、道路附属设施改造、打造特色文化节点等。</t>
  </si>
  <si>
    <r>
      <rPr>
        <b/>
        <sz val="18"/>
        <rFont val="宋体"/>
        <charset val="134"/>
      </rPr>
      <t>彩霞街为从北向南单行线，是串联南捕厅历史风貌区在甘熙故居</t>
    </r>
    <r>
      <rPr>
        <b/>
        <sz val="18"/>
        <rFont val="Times New Roman"/>
        <charset val="134"/>
      </rPr>
      <t>-</t>
    </r>
    <r>
      <rPr>
        <b/>
        <sz val="18"/>
        <rFont val="宋体"/>
        <charset val="134"/>
      </rPr>
      <t>评事街至万象天地的重要通道。当前街巷面貌老旧，本项目拟对街巷实施更新、设置特色景观节点，提升片区品质和宜居环境</t>
    </r>
  </si>
  <si>
    <r>
      <rPr>
        <b/>
        <sz val="18"/>
        <rFont val="宋体"/>
        <charset val="134"/>
      </rPr>
      <t>宏光路二期环境综合整治工程</t>
    </r>
  </si>
  <si>
    <r>
      <rPr>
        <b/>
        <sz val="18"/>
        <rFont val="宋体"/>
        <charset val="134"/>
      </rPr>
      <t>西起育仁路，东至大明路，长约</t>
    </r>
    <r>
      <rPr>
        <b/>
        <sz val="18"/>
        <rFont val="Times New Roman"/>
        <charset val="134"/>
      </rPr>
      <t>800</t>
    </r>
    <r>
      <rPr>
        <b/>
        <sz val="18"/>
        <rFont val="宋体"/>
        <charset val="134"/>
      </rPr>
      <t>米。道路整治出新、完善排水功能、绿化景观、路灯、各类杆管线迁移或下地、交通工程等配套附属设施。</t>
    </r>
  </si>
  <si>
    <r>
      <rPr>
        <b/>
        <sz val="18"/>
        <rFont val="Times New Roman"/>
        <charset val="0"/>
      </rPr>
      <t>2027</t>
    </r>
    <r>
      <rPr>
        <b/>
        <sz val="18"/>
        <rFont val="宋体"/>
        <charset val="0"/>
      </rPr>
      <t>年</t>
    </r>
    <r>
      <rPr>
        <b/>
        <sz val="18"/>
        <rFont val="Times New Roman"/>
        <charset val="0"/>
      </rPr>
      <t>5</t>
    </r>
    <r>
      <rPr>
        <b/>
        <sz val="18"/>
        <rFont val="宋体"/>
        <charset val="0"/>
      </rPr>
      <t>月</t>
    </r>
  </si>
  <si>
    <r>
      <rPr>
        <b/>
        <sz val="18"/>
        <rFont val="宋体"/>
        <charset val="134"/>
      </rPr>
      <t>历保集团</t>
    </r>
    <r>
      <rPr>
        <b/>
        <sz val="18"/>
        <rFont val="Times New Roman"/>
        <charset val="134"/>
      </rPr>
      <t xml:space="preserve">
</t>
    </r>
    <r>
      <rPr>
        <b/>
        <sz val="18"/>
        <rFont val="宋体"/>
        <charset val="134"/>
      </rPr>
      <t>秦虹街道</t>
    </r>
  </si>
  <si>
    <r>
      <rPr>
        <b/>
        <sz val="18"/>
        <rFont val="宋体"/>
        <charset val="134"/>
      </rPr>
      <t>宏光路二期道路路面病害严重（含裂缝、坑槽、沉降等），雨水管网沉降破损、附属绿化带出现植被枯萎、设施破损等问题；现状路面整体较差，亟需整治出新</t>
    </r>
  </si>
  <si>
    <r>
      <rPr>
        <b/>
        <sz val="18"/>
        <rFont val="宋体"/>
        <charset val="134"/>
      </rPr>
      <t>转龙巷环境综合整治（剪子巷</t>
    </r>
    <r>
      <rPr>
        <b/>
        <sz val="18"/>
        <rFont val="Times New Roman"/>
        <charset val="134"/>
      </rPr>
      <t>—</t>
    </r>
    <r>
      <rPr>
        <b/>
        <sz val="18"/>
        <rFont val="宋体"/>
        <charset val="134"/>
      </rPr>
      <t>老虎头）</t>
    </r>
  </si>
  <si>
    <r>
      <rPr>
        <b/>
        <sz val="18"/>
        <rFont val="宋体"/>
        <charset val="134"/>
      </rPr>
      <t>南起老虎头，北至剪子巷，道路长度约</t>
    </r>
    <r>
      <rPr>
        <b/>
        <sz val="18"/>
        <rFont val="Times New Roman"/>
        <charset val="134"/>
      </rPr>
      <t>300</t>
    </r>
    <r>
      <rPr>
        <b/>
        <sz val="18"/>
        <rFont val="宋体"/>
        <charset val="134"/>
      </rPr>
      <t>米。杆线及场地整理，道路建设、管线敷设、景观绿化、路灯、各类杆管线迁移或下地、交通工程等配套附属设施。</t>
    </r>
  </si>
  <si>
    <r>
      <rPr>
        <b/>
        <sz val="18"/>
        <rFont val="Times New Roman"/>
        <charset val="0"/>
      </rPr>
      <t>2027</t>
    </r>
    <r>
      <rPr>
        <b/>
        <sz val="18"/>
        <rFont val="宋体"/>
        <charset val="0"/>
      </rPr>
      <t>年</t>
    </r>
    <r>
      <rPr>
        <b/>
        <sz val="18"/>
        <rFont val="Times New Roman"/>
        <charset val="0"/>
      </rPr>
      <t>9</t>
    </r>
    <r>
      <rPr>
        <b/>
        <sz val="18"/>
        <rFont val="宋体"/>
        <charset val="0"/>
      </rPr>
      <t>月</t>
    </r>
  </si>
  <si>
    <r>
      <rPr>
        <b/>
        <sz val="18"/>
        <rFont val="宋体"/>
        <charset val="134"/>
      </rPr>
      <t>作为秦外中学学生及家长必经道路，道路病害严重，沿线杆线杂乱，整体路况较差，亟需整治出新</t>
    </r>
  </si>
  <si>
    <r>
      <rPr>
        <b/>
        <sz val="18"/>
        <rFont val="方正书宋简体"/>
        <charset val="134"/>
      </rPr>
      <t>城市地下管网管廊建设改造</t>
    </r>
  </si>
  <si>
    <r>
      <rPr>
        <b/>
        <sz val="18"/>
        <rFont val="方正书宋简体"/>
        <charset val="134"/>
      </rPr>
      <t>污水收集处理系统建设</t>
    </r>
  </si>
  <si>
    <r>
      <rPr>
        <b/>
        <sz val="18"/>
        <rFont val="宋体"/>
        <charset val="134"/>
      </rPr>
      <t>★南京市</t>
    </r>
    <r>
      <rPr>
        <b/>
        <sz val="18"/>
        <rFont val="Times New Roman"/>
        <charset val="134"/>
      </rPr>
      <t>2025</t>
    </r>
    <r>
      <rPr>
        <b/>
        <sz val="18"/>
        <rFont val="宋体"/>
        <charset val="134"/>
      </rPr>
      <t>年主城区污水厂收集管网及配套设施完善工程（秦淮区段）</t>
    </r>
  </si>
  <si>
    <r>
      <rPr>
        <b/>
        <sz val="18"/>
        <rFont val="宋体"/>
        <charset val="134"/>
      </rPr>
      <t>特别国债</t>
    </r>
    <r>
      <rPr>
        <b/>
        <sz val="18"/>
        <rFont val="Times New Roman"/>
        <charset val="134"/>
      </rPr>
      <t>-</t>
    </r>
    <r>
      <rPr>
        <b/>
        <sz val="18"/>
        <rFont val="宋体"/>
        <charset val="134"/>
      </rPr>
      <t>沿江厂网河湖一体化综合治理</t>
    </r>
  </si>
  <si>
    <r>
      <rPr>
        <b/>
        <sz val="18"/>
        <rFont val="宋体"/>
        <charset val="134"/>
      </rPr>
      <t>江心洲污水收集系统</t>
    </r>
    <r>
      <rPr>
        <b/>
        <sz val="18"/>
        <rFont val="Times New Roman"/>
        <charset val="134"/>
      </rPr>
      <t>-</t>
    </r>
    <r>
      <rPr>
        <b/>
        <sz val="18"/>
        <rFont val="宋体"/>
        <charset val="134"/>
      </rPr>
      <t>秦淮区秣陵路等六条道路污水管道修复改造工程，主要建设内容为：对秣陵路（莫愁路</t>
    </r>
    <r>
      <rPr>
        <b/>
        <sz val="18"/>
        <rFont val="Times New Roman"/>
        <charset val="134"/>
      </rPr>
      <t>-</t>
    </r>
    <r>
      <rPr>
        <b/>
        <sz val="18"/>
        <rFont val="宋体"/>
        <charset val="134"/>
      </rPr>
      <t>丰富路）等</t>
    </r>
    <r>
      <rPr>
        <b/>
        <sz val="18"/>
        <rFont val="Times New Roman"/>
        <charset val="134"/>
      </rPr>
      <t>6</t>
    </r>
    <r>
      <rPr>
        <b/>
        <sz val="18"/>
        <rFont val="宋体"/>
        <charset val="134"/>
      </rPr>
      <t>条街巷污水管网进行整治修复，共整改</t>
    </r>
    <r>
      <rPr>
        <b/>
        <sz val="18"/>
        <rFont val="Times New Roman"/>
        <charset val="134"/>
      </rPr>
      <t>DN300—DN500</t>
    </r>
    <r>
      <rPr>
        <b/>
        <sz val="18"/>
        <rFont val="宋体"/>
        <charset val="134"/>
      </rPr>
      <t>污水管道约</t>
    </r>
    <r>
      <rPr>
        <b/>
        <sz val="18"/>
        <rFont val="Times New Roman"/>
        <charset val="134"/>
      </rPr>
      <t>1.1</t>
    </r>
    <r>
      <rPr>
        <b/>
        <sz val="18"/>
        <rFont val="宋体"/>
        <charset val="134"/>
      </rPr>
      <t>千米；检查井改造、管网清淤、拆除混接管道及更换井盖；同步恢复雨水管道约</t>
    </r>
    <r>
      <rPr>
        <b/>
        <sz val="18"/>
        <rFont val="Times New Roman"/>
        <charset val="134"/>
      </rPr>
      <t>0.5</t>
    </r>
    <r>
      <rPr>
        <b/>
        <sz val="18"/>
        <rFont val="宋体"/>
        <charset val="134"/>
      </rPr>
      <t>千米。污水管道采用球墨铸铁管，雨水管道采用钢筋混凝土管。</t>
    </r>
  </si>
  <si>
    <r>
      <rPr>
        <b/>
        <sz val="18"/>
        <rFont val="宋体"/>
        <charset val="134"/>
      </rPr>
      <t>市全资</t>
    </r>
  </si>
  <si>
    <r>
      <rPr>
        <b/>
        <sz val="18"/>
        <rFont val="宋体"/>
        <charset val="134"/>
      </rPr>
      <t>宁水建</t>
    </r>
    <r>
      <rPr>
        <b/>
        <sz val="18"/>
        <rFont val="Times New Roman"/>
        <charset val="134"/>
      </rPr>
      <t>[2024]461</t>
    </r>
    <r>
      <rPr>
        <b/>
        <sz val="18"/>
        <rFont val="宋体"/>
        <charset val="134"/>
      </rPr>
      <t>号</t>
    </r>
  </si>
  <si>
    <r>
      <rPr>
        <b/>
        <sz val="18"/>
        <rFont val="宋体"/>
        <charset val="134"/>
      </rPr>
      <t>完成形象进度</t>
    </r>
    <r>
      <rPr>
        <b/>
        <sz val="18"/>
        <rFont val="Times New Roman"/>
        <charset val="134"/>
      </rPr>
      <t>30%</t>
    </r>
  </si>
  <si>
    <r>
      <rPr>
        <b/>
        <sz val="18"/>
        <rFont val="宋体"/>
        <charset val="134"/>
      </rPr>
      <t>明商集团</t>
    </r>
    <r>
      <rPr>
        <b/>
        <sz val="18"/>
        <rFont val="Times New Roman"/>
        <charset val="134"/>
      </rPr>
      <t xml:space="preserve">
</t>
    </r>
    <r>
      <rPr>
        <b/>
        <sz val="18"/>
        <rFont val="宋体"/>
        <charset val="134"/>
      </rPr>
      <t>瑞金路街道</t>
    </r>
    <r>
      <rPr>
        <b/>
        <sz val="18"/>
        <rFont val="Times New Roman"/>
        <charset val="134"/>
      </rPr>
      <t xml:space="preserve">
</t>
    </r>
    <r>
      <rPr>
        <b/>
        <sz val="18"/>
        <rFont val="宋体"/>
        <charset val="134"/>
      </rPr>
      <t>月牙湖街道</t>
    </r>
    <r>
      <rPr>
        <b/>
        <sz val="18"/>
        <rFont val="Times New Roman"/>
        <charset val="134"/>
      </rPr>
      <t xml:space="preserve">
</t>
    </r>
    <r>
      <rPr>
        <b/>
        <sz val="18"/>
        <rFont val="宋体"/>
        <charset val="134"/>
      </rPr>
      <t>洪武路街道</t>
    </r>
    <r>
      <rPr>
        <b/>
        <sz val="18"/>
        <rFont val="Times New Roman"/>
        <charset val="134"/>
      </rPr>
      <t xml:space="preserve">
</t>
    </r>
    <r>
      <rPr>
        <b/>
        <sz val="18"/>
        <rFont val="宋体"/>
        <charset val="134"/>
      </rPr>
      <t>朝天宫街道</t>
    </r>
  </si>
  <si>
    <r>
      <rPr>
        <b/>
        <sz val="18"/>
        <rFont val="Times New Roman"/>
        <charset val="134"/>
      </rPr>
      <t>2025</t>
    </r>
    <r>
      <rPr>
        <b/>
        <sz val="18"/>
        <rFont val="宋体"/>
        <charset val="134"/>
      </rPr>
      <t>年城建计划</t>
    </r>
  </si>
  <si>
    <r>
      <rPr>
        <b/>
        <sz val="18"/>
        <rFont val="方正书宋简体"/>
        <charset val="134"/>
      </rPr>
      <t>片区雨污分流建设</t>
    </r>
  </si>
  <si>
    <r>
      <rPr>
        <b/>
        <sz val="18"/>
        <rFont val="宋体"/>
        <charset val="134"/>
      </rPr>
      <t>★秦淮区东南护城河、月牙湖、九龙沟渠流域片区管网清疏修缮工程</t>
    </r>
  </si>
  <si>
    <r>
      <rPr>
        <b/>
        <sz val="18"/>
        <rFont val="宋体"/>
        <charset val="134"/>
      </rPr>
      <t>加快重点地区和城市平战结合</t>
    </r>
    <r>
      <rPr>
        <b/>
        <sz val="18"/>
        <rFont val="Times New Roman"/>
        <charset val="134"/>
      </rPr>
      <t>-</t>
    </r>
    <r>
      <rPr>
        <b/>
        <sz val="18"/>
        <rFont val="宋体"/>
        <charset val="134"/>
      </rPr>
      <t>城市地下管网建设改造</t>
    </r>
    <r>
      <rPr>
        <b/>
        <sz val="18"/>
        <rFont val="Times New Roman"/>
        <charset val="134"/>
      </rPr>
      <t>-</t>
    </r>
    <r>
      <rPr>
        <b/>
        <sz val="18"/>
        <rFont val="宋体"/>
        <charset val="134"/>
      </rPr>
      <t>城市排水防涝设施建设改造</t>
    </r>
  </si>
  <si>
    <r>
      <rPr>
        <b/>
        <sz val="18"/>
        <rFont val="宋体"/>
        <charset val="134"/>
      </rPr>
      <t>对东南护城河、月牙湖、九龙沟渠流域范围内大地豪庭、大邦花园、梅花山庄、怡馨花园、九龙盛世园等</t>
    </r>
    <r>
      <rPr>
        <b/>
        <sz val="18"/>
        <rFont val="Times New Roman"/>
        <charset val="134"/>
      </rPr>
      <t>35</t>
    </r>
    <r>
      <rPr>
        <b/>
        <sz val="18"/>
        <rFont val="宋体"/>
        <charset val="134"/>
      </rPr>
      <t>个片区雨污水管网进行清疏修缮，整改错混接点位，栏杆拆除更换，改造面积约</t>
    </r>
    <r>
      <rPr>
        <b/>
        <sz val="18"/>
        <rFont val="Times New Roman"/>
        <charset val="134"/>
      </rPr>
      <t>180</t>
    </r>
    <r>
      <rPr>
        <b/>
        <sz val="18"/>
        <rFont val="宋体"/>
        <charset val="134"/>
      </rPr>
      <t>公顷。</t>
    </r>
  </si>
  <si>
    <r>
      <rPr>
        <b/>
        <sz val="18"/>
        <rFont val="宋体"/>
        <charset val="134"/>
      </rPr>
      <t>宁建审字〔</t>
    </r>
    <r>
      <rPr>
        <b/>
        <sz val="18"/>
        <rFont val="Times New Roman"/>
        <charset val="134"/>
      </rPr>
      <t>2025</t>
    </r>
    <r>
      <rPr>
        <b/>
        <sz val="18"/>
        <rFont val="宋体"/>
        <charset val="134"/>
      </rPr>
      <t>〕</t>
    </r>
    <r>
      <rPr>
        <b/>
        <sz val="18"/>
        <rFont val="Times New Roman"/>
        <charset val="134"/>
      </rPr>
      <t>27</t>
    </r>
    <r>
      <rPr>
        <b/>
        <sz val="18"/>
        <rFont val="宋体"/>
        <charset val="134"/>
      </rPr>
      <t>号</t>
    </r>
  </si>
  <si>
    <r>
      <rPr>
        <b/>
        <sz val="18"/>
        <rFont val="Times New Roman"/>
        <charset val="134"/>
      </rPr>
      <t>2025</t>
    </r>
    <r>
      <rPr>
        <b/>
        <sz val="18"/>
        <rFont val="宋体"/>
        <charset val="134"/>
      </rPr>
      <t>年</t>
    </r>
    <r>
      <rPr>
        <b/>
        <sz val="18"/>
        <rFont val="Times New Roman"/>
        <charset val="134"/>
      </rPr>
      <t>9</t>
    </r>
    <r>
      <rPr>
        <b/>
        <sz val="18"/>
        <rFont val="宋体"/>
        <charset val="134"/>
      </rPr>
      <t>月</t>
    </r>
  </si>
  <si>
    <r>
      <rPr>
        <b/>
        <sz val="18"/>
        <rFont val="宋体"/>
        <charset val="134"/>
      </rPr>
      <t>王苗苗</t>
    </r>
    <r>
      <rPr>
        <b/>
        <sz val="18"/>
        <rFont val="Times New Roman"/>
        <charset val="134"/>
      </rPr>
      <t xml:space="preserve">
19850832030</t>
    </r>
  </si>
  <si>
    <r>
      <rPr>
        <b/>
        <sz val="18"/>
        <rFont val="宋体"/>
        <charset val="134"/>
      </rPr>
      <t>★秦淮区响水河、友谊河等流域片区排水管网改造工程</t>
    </r>
  </si>
  <si>
    <r>
      <rPr>
        <b/>
        <sz val="18"/>
        <rFont val="宋体"/>
        <charset val="134"/>
      </rPr>
      <t>对秦淮区响水河、友谊河等流域范围内蔚蓝星座、开源小区等</t>
    </r>
    <r>
      <rPr>
        <b/>
        <sz val="18"/>
        <rFont val="Times New Roman"/>
        <charset val="134"/>
      </rPr>
      <t>40</t>
    </r>
    <r>
      <rPr>
        <b/>
        <sz val="18"/>
        <rFont val="宋体"/>
        <charset val="134"/>
      </rPr>
      <t>个片区雨污水管网存在的老化破损、错混接等问题进行改造，提升片区排水能力。改造面积约</t>
    </r>
    <r>
      <rPr>
        <b/>
        <sz val="18"/>
        <rFont val="Times New Roman"/>
        <charset val="134"/>
      </rPr>
      <t>150</t>
    </r>
    <r>
      <rPr>
        <b/>
        <sz val="18"/>
        <rFont val="宋体"/>
        <charset val="134"/>
      </rPr>
      <t>公顷。</t>
    </r>
  </si>
  <si>
    <r>
      <rPr>
        <b/>
        <sz val="18"/>
        <rFont val="宋体"/>
        <charset val="134"/>
      </rPr>
      <t>明商集团</t>
    </r>
    <r>
      <rPr>
        <b/>
        <sz val="18"/>
        <rFont val="Times New Roman"/>
        <charset val="134"/>
      </rPr>
      <t xml:space="preserve">
</t>
    </r>
    <r>
      <rPr>
        <b/>
        <sz val="18"/>
        <rFont val="宋体"/>
        <charset val="134"/>
      </rPr>
      <t>相关街道</t>
    </r>
  </si>
  <si>
    <r>
      <rPr>
        <b/>
        <sz val="18"/>
        <rFont val="宋体"/>
        <charset val="134"/>
      </rPr>
      <t>《南京市城市地下管网管廊及设施建设改造实施方案》</t>
    </r>
    <r>
      <rPr>
        <b/>
        <sz val="18"/>
        <rFont val="Times New Roman"/>
        <charset val="134"/>
      </rPr>
      <t xml:space="preserve">
</t>
    </r>
  </si>
  <si>
    <r>
      <rPr>
        <b/>
        <sz val="18"/>
        <rFont val="宋体"/>
        <charset val="134"/>
      </rPr>
      <t>王苗苗</t>
    </r>
    <r>
      <rPr>
        <b/>
        <sz val="18"/>
        <rFont val="Times New Roman"/>
        <charset val="134"/>
      </rPr>
      <t>19850832030</t>
    </r>
  </si>
  <si>
    <r>
      <rPr>
        <b/>
        <sz val="18"/>
        <rFont val="方正书宋简体"/>
        <charset val="134"/>
      </rPr>
      <t>排水防涝</t>
    </r>
  </si>
  <si>
    <r>
      <rPr>
        <b/>
        <sz val="18"/>
        <rFont val="宋体"/>
        <charset val="134"/>
      </rPr>
      <t>★中山南路排水防涝设施建设改造工程</t>
    </r>
  </si>
  <si>
    <r>
      <rPr>
        <b/>
        <sz val="18"/>
        <rFont val="宋体"/>
        <charset val="134"/>
      </rPr>
      <t>特别国债</t>
    </r>
    <r>
      <rPr>
        <b/>
        <sz val="18"/>
        <rFont val="Times New Roman"/>
        <charset val="134"/>
      </rPr>
      <t>-</t>
    </r>
    <r>
      <rPr>
        <b/>
        <sz val="18"/>
        <rFont val="宋体"/>
        <charset val="134"/>
      </rPr>
      <t>城市排水防涝设施建设改造</t>
    </r>
  </si>
  <si>
    <r>
      <rPr>
        <b/>
        <sz val="18"/>
        <rFont val="宋体"/>
        <charset val="134"/>
      </rPr>
      <t>北起中山东路，南至应天大街，全长约</t>
    </r>
    <r>
      <rPr>
        <b/>
        <sz val="18"/>
        <rFont val="Times New Roman"/>
        <charset val="134"/>
      </rPr>
      <t>3.9</t>
    </r>
    <r>
      <rPr>
        <b/>
        <sz val="18"/>
        <rFont val="宋体"/>
        <charset val="134"/>
      </rPr>
      <t>千米。对不满足防洪排涝要求的雨水管进行扩容改造，开挖更换三、四级缺陷雨水管，长度约</t>
    </r>
    <r>
      <rPr>
        <b/>
        <sz val="18"/>
        <rFont val="Times New Roman"/>
        <charset val="134"/>
      </rPr>
      <t>710</t>
    </r>
    <r>
      <rPr>
        <b/>
        <sz val="18"/>
        <rFont val="宋体"/>
        <charset val="134"/>
      </rPr>
      <t>米；更换雨水口约</t>
    </r>
    <r>
      <rPr>
        <b/>
        <sz val="18"/>
        <rFont val="Times New Roman"/>
        <charset val="134"/>
      </rPr>
      <t>1018</t>
    </r>
    <r>
      <rPr>
        <b/>
        <sz val="18"/>
        <rFont val="宋体"/>
        <charset val="134"/>
      </rPr>
      <t>座，更换雨水连接管约</t>
    </r>
    <r>
      <rPr>
        <b/>
        <sz val="18"/>
        <rFont val="Times New Roman"/>
        <charset val="134"/>
      </rPr>
      <t>3529</t>
    </r>
    <r>
      <rPr>
        <b/>
        <sz val="18"/>
        <rFont val="宋体"/>
        <charset val="134"/>
      </rPr>
      <t>米。对全线污水管道进行修复或更换，长度约</t>
    </r>
    <r>
      <rPr>
        <b/>
        <sz val="18"/>
        <rFont val="Times New Roman"/>
        <charset val="134"/>
      </rPr>
      <t>3699</t>
    </r>
    <r>
      <rPr>
        <b/>
        <sz val="18"/>
        <rFont val="宋体"/>
        <charset val="134"/>
      </rPr>
      <t>米。</t>
    </r>
  </si>
  <si>
    <r>
      <rPr>
        <b/>
        <sz val="18"/>
        <rFont val="宋体"/>
        <charset val="134"/>
      </rPr>
      <t>宁建审字〔</t>
    </r>
    <r>
      <rPr>
        <b/>
        <sz val="18"/>
        <rFont val="Times New Roman"/>
        <charset val="134"/>
      </rPr>
      <t>2024</t>
    </r>
    <r>
      <rPr>
        <b/>
        <sz val="18"/>
        <rFont val="宋体"/>
        <charset val="134"/>
      </rPr>
      <t>〕</t>
    </r>
    <r>
      <rPr>
        <b/>
        <sz val="18"/>
        <rFont val="Times New Roman"/>
        <charset val="134"/>
      </rPr>
      <t>109</t>
    </r>
    <r>
      <rPr>
        <b/>
        <sz val="18"/>
        <rFont val="宋体"/>
        <charset val="134"/>
      </rPr>
      <t>号</t>
    </r>
  </si>
  <si>
    <r>
      <rPr>
        <b/>
        <sz val="18"/>
        <rFont val="Times New Roman"/>
        <charset val="134"/>
      </rPr>
      <t>2025</t>
    </r>
    <r>
      <rPr>
        <b/>
        <sz val="18"/>
        <rFont val="宋体"/>
        <charset val="134"/>
      </rPr>
      <t>年</t>
    </r>
    <r>
      <rPr>
        <b/>
        <sz val="18"/>
        <rFont val="Times New Roman"/>
        <charset val="134"/>
      </rPr>
      <t>7</t>
    </r>
    <r>
      <rPr>
        <b/>
        <sz val="18"/>
        <rFont val="宋体"/>
        <charset val="134"/>
      </rPr>
      <t>月</t>
    </r>
  </si>
  <si>
    <r>
      <rPr>
        <b/>
        <sz val="18"/>
        <rFont val="宋体"/>
        <charset val="134"/>
      </rPr>
      <t>市建委</t>
    </r>
    <r>
      <rPr>
        <b/>
        <sz val="18"/>
        <rFont val="Times New Roman"/>
        <charset val="134"/>
      </rPr>
      <t xml:space="preserve">
</t>
    </r>
    <r>
      <rPr>
        <b/>
        <sz val="18"/>
        <rFont val="宋体"/>
        <charset val="134"/>
      </rPr>
      <t>秦淮区政府</t>
    </r>
  </si>
  <si>
    <r>
      <rPr>
        <b/>
        <sz val="18"/>
        <rFont val="宋体"/>
        <charset val="134"/>
      </rPr>
      <t>市城建集团</t>
    </r>
  </si>
  <si>
    <r>
      <rPr>
        <b/>
        <sz val="18"/>
        <rFont val="宋体"/>
        <charset val="134"/>
      </rPr>
      <t>王建奎</t>
    </r>
    <r>
      <rPr>
        <b/>
        <sz val="18"/>
        <rFont val="Times New Roman"/>
        <charset val="134"/>
      </rPr>
      <t xml:space="preserve">
13912972040</t>
    </r>
  </si>
  <si>
    <r>
      <rPr>
        <b/>
        <sz val="18"/>
        <rFont val="宋体"/>
        <charset val="134"/>
      </rPr>
      <t>★秦淮区张府园等道路积淹水整治工程</t>
    </r>
  </si>
  <si>
    <r>
      <rPr>
        <b/>
        <sz val="18"/>
        <rFont val="Times New Roman"/>
        <charset val="134"/>
      </rPr>
      <t>1</t>
    </r>
    <r>
      <rPr>
        <b/>
        <sz val="18"/>
        <rFont val="宋体"/>
        <charset val="134"/>
      </rPr>
      <t>、汉中路（王府大街</t>
    </r>
    <r>
      <rPr>
        <b/>
        <sz val="18"/>
        <rFont val="Times New Roman"/>
        <charset val="134"/>
      </rPr>
      <t>—</t>
    </r>
    <r>
      <rPr>
        <b/>
        <sz val="18"/>
        <rFont val="宋体"/>
        <charset val="134"/>
      </rPr>
      <t>中山南路）修复北侧雨水管三、四级结构性缺陷等。</t>
    </r>
    <r>
      <rPr>
        <b/>
        <sz val="18"/>
        <rFont val="Times New Roman"/>
        <charset val="134"/>
      </rPr>
      <t>2</t>
    </r>
    <r>
      <rPr>
        <b/>
        <sz val="18"/>
        <rFont val="宋体"/>
        <charset val="134"/>
      </rPr>
      <t>、张府园（大香炉</t>
    </r>
    <r>
      <rPr>
        <b/>
        <sz val="18"/>
        <rFont val="Times New Roman"/>
        <charset val="134"/>
      </rPr>
      <t>—</t>
    </r>
    <r>
      <rPr>
        <b/>
        <sz val="18"/>
        <rFont val="宋体"/>
        <charset val="134"/>
      </rPr>
      <t>中山南路）新增出路：新建</t>
    </r>
    <r>
      <rPr>
        <b/>
        <sz val="18"/>
        <rFont val="Times New Roman"/>
        <charset val="134"/>
      </rPr>
      <t>DN300—DN800</t>
    </r>
    <r>
      <rPr>
        <b/>
        <sz val="18"/>
        <rFont val="宋体"/>
        <charset val="134"/>
      </rPr>
      <t>雨水管约</t>
    </r>
    <r>
      <rPr>
        <b/>
        <sz val="18"/>
        <rFont val="Times New Roman"/>
        <charset val="134"/>
      </rPr>
      <t>389</t>
    </r>
    <r>
      <rPr>
        <b/>
        <sz val="18"/>
        <rFont val="宋体"/>
        <charset val="134"/>
      </rPr>
      <t>米、检查井</t>
    </r>
    <r>
      <rPr>
        <b/>
        <sz val="18"/>
        <rFont val="Times New Roman"/>
        <charset val="134"/>
      </rPr>
      <t>18</t>
    </r>
    <r>
      <rPr>
        <b/>
        <sz val="18"/>
        <rFont val="宋体"/>
        <charset val="134"/>
      </rPr>
      <t>座等。</t>
    </r>
    <r>
      <rPr>
        <b/>
        <sz val="18"/>
        <rFont val="Times New Roman"/>
        <charset val="134"/>
      </rPr>
      <t>3</t>
    </r>
    <r>
      <rPr>
        <b/>
        <sz val="18"/>
        <rFont val="宋体"/>
        <charset val="134"/>
      </rPr>
      <t>、军农路（宁芜铁路</t>
    </r>
    <r>
      <rPr>
        <b/>
        <sz val="18"/>
        <rFont val="Times New Roman"/>
        <charset val="134"/>
      </rPr>
      <t>—</t>
    </r>
    <r>
      <rPr>
        <b/>
        <sz val="18"/>
        <rFont val="宋体"/>
        <charset val="134"/>
      </rPr>
      <t>友谊河）新建</t>
    </r>
    <r>
      <rPr>
        <b/>
        <sz val="18"/>
        <rFont val="Times New Roman"/>
        <charset val="134"/>
      </rPr>
      <t>DN300—DN600</t>
    </r>
    <r>
      <rPr>
        <b/>
        <sz val="18"/>
        <rFont val="宋体"/>
        <charset val="134"/>
      </rPr>
      <t>雨水管约</t>
    </r>
    <r>
      <rPr>
        <b/>
        <sz val="18"/>
        <rFont val="Times New Roman"/>
        <charset val="134"/>
      </rPr>
      <t>202</t>
    </r>
    <r>
      <rPr>
        <b/>
        <sz val="18"/>
        <rFont val="宋体"/>
        <charset val="134"/>
      </rPr>
      <t>米、检查井</t>
    </r>
    <r>
      <rPr>
        <b/>
        <sz val="18"/>
        <rFont val="Times New Roman"/>
        <charset val="134"/>
      </rPr>
      <t>6</t>
    </r>
    <r>
      <rPr>
        <b/>
        <sz val="18"/>
        <rFont val="宋体"/>
        <charset val="134"/>
      </rPr>
      <t>座等。</t>
    </r>
    <r>
      <rPr>
        <b/>
        <sz val="18"/>
        <rFont val="Times New Roman"/>
        <charset val="134"/>
      </rPr>
      <t>4</t>
    </r>
    <r>
      <rPr>
        <b/>
        <sz val="18"/>
        <rFont val="宋体"/>
        <charset val="134"/>
      </rPr>
      <t>、科巷片区（科巷、利济巷等）更换雨水口</t>
    </r>
    <r>
      <rPr>
        <b/>
        <sz val="18"/>
        <rFont val="Times New Roman"/>
        <charset val="134"/>
      </rPr>
      <t>30</t>
    </r>
    <r>
      <rPr>
        <b/>
        <sz val="18"/>
        <rFont val="宋体"/>
        <charset val="134"/>
      </rPr>
      <t>座，提升检查井</t>
    </r>
    <r>
      <rPr>
        <b/>
        <sz val="18"/>
        <rFont val="Times New Roman"/>
        <charset val="134"/>
      </rPr>
      <t>12</t>
    </r>
    <r>
      <rPr>
        <b/>
        <sz val="18"/>
        <rFont val="宋体"/>
        <charset val="134"/>
      </rPr>
      <t>座等。</t>
    </r>
  </si>
  <si>
    <r>
      <rPr>
        <b/>
        <sz val="18"/>
        <rFont val="Times New Roman"/>
        <charset val="134"/>
      </rPr>
      <t>1</t>
    </r>
    <r>
      <rPr>
        <b/>
        <sz val="18"/>
        <rFont val="宋体"/>
        <charset val="134"/>
      </rPr>
      <t>、历次汛期存在积淹水情况</t>
    </r>
    <r>
      <rPr>
        <b/>
        <sz val="18"/>
        <rFont val="Times New Roman"/>
        <charset val="134"/>
      </rPr>
      <t xml:space="preserve">
2</t>
    </r>
    <r>
      <rPr>
        <b/>
        <sz val="18"/>
        <rFont val="宋体"/>
        <charset val="134"/>
      </rPr>
      <t>、市水务局已专题上报市政府，并已纳入市水务局</t>
    </r>
    <r>
      <rPr>
        <b/>
        <sz val="18"/>
        <rFont val="Times New Roman"/>
        <charset val="134"/>
      </rPr>
      <t>2026</t>
    </r>
    <r>
      <rPr>
        <b/>
        <sz val="18"/>
        <rFont val="宋体"/>
        <charset val="134"/>
      </rPr>
      <t>年积淹水整治工程计划</t>
    </r>
  </si>
  <si>
    <r>
      <rPr>
        <b/>
        <sz val="18"/>
        <rFont val="Times New Roman"/>
        <charset val="134"/>
      </rPr>
      <t>2026</t>
    </r>
    <r>
      <rPr>
        <b/>
        <sz val="18"/>
        <rFont val="宋体"/>
        <charset val="134"/>
      </rPr>
      <t>年度河道常态化清淤工程</t>
    </r>
  </si>
  <si>
    <t>围绕国省市考断面水质达标，对区属河道等重点区域进行常态化清淤，防止底泥上翻，进一步提升水环境。</t>
  </si>
  <si>
    <r>
      <rPr>
        <b/>
        <sz val="18"/>
        <rFont val="宋体"/>
        <charset val="134"/>
      </rPr>
      <t>市水务局要求</t>
    </r>
  </si>
  <si>
    <r>
      <rPr>
        <b/>
        <sz val="18"/>
        <rFont val="宋体"/>
        <charset val="134"/>
      </rPr>
      <t>张俊</t>
    </r>
    <r>
      <rPr>
        <b/>
        <sz val="18"/>
        <rFont val="Times New Roman"/>
        <charset val="134"/>
      </rPr>
      <t>15105150088</t>
    </r>
  </si>
  <si>
    <r>
      <rPr>
        <b/>
        <sz val="18"/>
        <rFont val="宋体"/>
        <charset val="134"/>
      </rPr>
      <t>秦淮区重点排水户辅管排查、清疏、修复工程</t>
    </r>
  </si>
  <si>
    <t>针对秦淮区重点排水户（科巷、丰富路、明瓦廊、瑞阳街、仙鹤街、秦虹南路等）的批后监管发现问题，对雨、污水辅管、支管普查、清疏修测、确权等工作，补充完善属地污水辅管系统，提升污水收集率，并落实专业化养护。</t>
  </si>
  <si>
    <r>
      <rPr>
        <b/>
        <sz val="18"/>
        <rFont val="Times New Roman"/>
        <charset val="134"/>
      </rPr>
      <t>2024</t>
    </r>
    <r>
      <rPr>
        <b/>
        <sz val="18"/>
        <rFont val="宋体"/>
        <charset val="134"/>
      </rPr>
      <t>年城建计划</t>
    </r>
  </si>
  <si>
    <r>
      <rPr>
        <b/>
        <sz val="18"/>
        <rFont val="方正书宋简体"/>
        <charset val="134"/>
      </rPr>
      <t>地下管廊及电力设施建设</t>
    </r>
  </si>
  <si>
    <r>
      <rPr>
        <b/>
        <sz val="18"/>
        <rFont val="Times New Roman"/>
        <charset val="134"/>
      </rPr>
      <t>2025</t>
    </r>
    <r>
      <rPr>
        <b/>
        <sz val="18"/>
        <rFont val="宋体"/>
        <charset val="134"/>
      </rPr>
      <t>年道路交叉口弱电杆线下地整治（秦淮区）</t>
    </r>
  </si>
  <si>
    <r>
      <rPr>
        <b/>
        <sz val="18"/>
        <rFont val="宋体"/>
        <charset val="134"/>
      </rPr>
      <t>后标营路</t>
    </r>
    <r>
      <rPr>
        <b/>
        <sz val="18"/>
        <rFont val="Times New Roman"/>
        <charset val="134"/>
      </rPr>
      <t>—</t>
    </r>
    <r>
      <rPr>
        <b/>
        <sz val="18"/>
        <rFont val="宋体"/>
        <charset val="134"/>
      </rPr>
      <t>苜蓿园大街、后标营路</t>
    </r>
    <r>
      <rPr>
        <b/>
        <sz val="18"/>
        <rFont val="Times New Roman"/>
        <charset val="134"/>
      </rPr>
      <t>—</t>
    </r>
    <r>
      <rPr>
        <b/>
        <sz val="18"/>
        <rFont val="宋体"/>
        <charset val="134"/>
      </rPr>
      <t>童卫路、光华路</t>
    </r>
    <r>
      <rPr>
        <b/>
        <sz val="18"/>
        <rFont val="Times New Roman"/>
        <charset val="134"/>
      </rPr>
      <t>—</t>
    </r>
    <r>
      <rPr>
        <b/>
        <sz val="18"/>
        <rFont val="宋体"/>
        <charset val="134"/>
      </rPr>
      <t>四方村中心路等</t>
    </r>
    <r>
      <rPr>
        <b/>
        <sz val="18"/>
        <rFont val="Times New Roman"/>
        <charset val="134"/>
      </rPr>
      <t>14</t>
    </r>
    <r>
      <rPr>
        <b/>
        <sz val="18"/>
        <rFont val="宋体"/>
        <charset val="134"/>
      </rPr>
      <t>个道路交叉口，在道路交叉口主要实施弱电杆线下地、路面恢复等工程。</t>
    </r>
  </si>
  <si>
    <t>产权单位出资。</t>
  </si>
  <si>
    <t>军农路（宁芜铁路—石杨路）杆线下地</t>
  </si>
  <si>
    <r>
      <rPr>
        <b/>
        <sz val="18"/>
        <rFont val="宋体"/>
        <charset val="134"/>
      </rPr>
      <t>对军农路（宁芜铁路</t>
    </r>
    <r>
      <rPr>
        <b/>
        <sz val="18"/>
        <rFont val="Times New Roman"/>
        <charset val="134"/>
      </rPr>
      <t>—</t>
    </r>
    <r>
      <rPr>
        <b/>
        <sz val="18"/>
        <rFont val="宋体"/>
        <charset val="134"/>
      </rPr>
      <t>石杨路）段约</t>
    </r>
    <r>
      <rPr>
        <b/>
        <sz val="18"/>
        <rFont val="Times New Roman"/>
        <charset val="134"/>
      </rPr>
      <t>200</t>
    </r>
    <r>
      <rPr>
        <b/>
        <sz val="18"/>
        <rFont val="宋体"/>
        <charset val="134"/>
      </rPr>
      <t>米弱电架空线缆下地，对</t>
    </r>
    <r>
      <rPr>
        <b/>
        <sz val="18"/>
        <rFont val="Times New Roman"/>
        <charset val="134"/>
      </rPr>
      <t>10kV</t>
    </r>
    <r>
      <rPr>
        <b/>
        <sz val="18"/>
        <rFont val="宋体"/>
        <charset val="134"/>
      </rPr>
      <t>七桥瓮线、高桥线进行迁移。</t>
    </r>
  </si>
  <si>
    <r>
      <rPr>
        <b/>
        <sz val="18"/>
        <rFont val="方正书宋简体"/>
        <charset val="134"/>
      </rPr>
      <t>公共交通设施及停车场建设</t>
    </r>
  </si>
  <si>
    <r>
      <rPr>
        <b/>
        <sz val="18"/>
        <rFont val="宋体"/>
        <charset val="134"/>
      </rPr>
      <t>★秦淮区科举博物馆停车场</t>
    </r>
  </si>
  <si>
    <r>
      <rPr>
        <b/>
        <sz val="18"/>
        <rFont val="宋体"/>
        <charset val="134"/>
      </rPr>
      <t>科举博物馆停车场位于平江府路与小石坝街交叉口东（夫子庙片区），地下停车场共</t>
    </r>
    <r>
      <rPr>
        <b/>
        <sz val="18"/>
        <rFont val="Times New Roman"/>
        <charset val="134"/>
      </rPr>
      <t>300</t>
    </r>
    <r>
      <rPr>
        <b/>
        <sz val="18"/>
        <rFont val="宋体"/>
        <charset val="134"/>
      </rPr>
      <t>个车位。</t>
    </r>
  </si>
  <si>
    <r>
      <rPr>
        <b/>
        <sz val="18"/>
        <rFont val="宋体"/>
        <charset val="134"/>
      </rPr>
      <t>文旅集团</t>
    </r>
    <r>
      <rPr>
        <b/>
        <sz val="18"/>
        <rFont val="Times New Roman"/>
        <charset val="134"/>
      </rPr>
      <t xml:space="preserve">
</t>
    </r>
    <r>
      <rPr>
        <b/>
        <sz val="18"/>
        <rFont val="宋体"/>
        <charset val="134"/>
      </rPr>
      <t>夫子庙街道</t>
    </r>
  </si>
  <si>
    <r>
      <rPr>
        <b/>
        <sz val="18"/>
        <rFont val="宋体"/>
        <charset val="134"/>
      </rPr>
      <t>秦淮区地铁</t>
    </r>
    <r>
      <rPr>
        <b/>
        <sz val="18"/>
        <rFont val="Times New Roman"/>
        <charset val="134"/>
      </rPr>
      <t>10</t>
    </r>
    <r>
      <rPr>
        <b/>
        <sz val="18"/>
        <rFont val="宋体"/>
        <charset val="134"/>
      </rPr>
      <t>号线公共交通配套设施建设工程</t>
    </r>
  </si>
  <si>
    <r>
      <rPr>
        <b/>
        <sz val="18"/>
        <rFont val="宋体"/>
        <charset val="134"/>
      </rPr>
      <t>对地铁</t>
    </r>
    <r>
      <rPr>
        <b/>
        <sz val="18"/>
        <rFont val="Times New Roman"/>
        <charset val="134"/>
      </rPr>
      <t>10</t>
    </r>
    <r>
      <rPr>
        <b/>
        <sz val="18"/>
        <rFont val="宋体"/>
        <charset val="134"/>
      </rPr>
      <t>号线秦淮区范围各站点进行周边环境恢复提升，含市容市貌整治、公共交通配套设施、红线外道路恢复等。</t>
    </r>
  </si>
  <si>
    <r>
      <rPr>
        <b/>
        <sz val="18"/>
        <rFont val="宋体"/>
        <charset val="134"/>
      </rPr>
      <t>范一鸣</t>
    </r>
    <r>
      <rPr>
        <b/>
        <sz val="18"/>
        <rFont val="Times New Roman"/>
        <charset val="134"/>
      </rPr>
      <t xml:space="preserve">
15905169513</t>
    </r>
  </si>
  <si>
    <r>
      <rPr>
        <b/>
        <sz val="18"/>
        <rFont val="宋体"/>
        <charset val="134"/>
      </rPr>
      <t>越城天地集散中心停车场项目</t>
    </r>
  </si>
  <si>
    <r>
      <rPr>
        <b/>
        <sz val="18"/>
        <rFont val="宋体"/>
        <charset val="134"/>
      </rPr>
      <t>东临中山南路、北临窑湾街隧道、南至应天大街、西至南珍珠巷，面积约</t>
    </r>
    <r>
      <rPr>
        <b/>
        <sz val="18"/>
        <rFont val="Times New Roman"/>
        <charset val="134"/>
      </rPr>
      <t>15600</t>
    </r>
    <r>
      <rPr>
        <b/>
        <sz val="18"/>
        <rFont val="宋体"/>
        <charset val="134"/>
      </rPr>
      <t>平方米，建设旅游大巴与公交接驳车的专用停车场，用于接驳到夫子庙景区游玩的外地大巴游客。</t>
    </r>
  </si>
  <si>
    <r>
      <rPr>
        <b/>
        <sz val="18"/>
        <rFont val="Times New Roman"/>
        <charset val="0"/>
      </rPr>
      <t>2026</t>
    </r>
    <r>
      <rPr>
        <b/>
        <sz val="18"/>
        <rFont val="宋体"/>
        <charset val="0"/>
      </rPr>
      <t>年一季度</t>
    </r>
  </si>
  <si>
    <r>
      <rPr>
        <b/>
        <sz val="18"/>
        <rFont val="方正书宋简体"/>
        <charset val="134"/>
      </rPr>
      <t>完成</t>
    </r>
  </si>
  <si>
    <r>
      <rPr>
        <b/>
        <sz val="18"/>
        <rFont val="宋体"/>
        <charset val="134"/>
      </rPr>
      <t>明商集团</t>
    </r>
    <r>
      <rPr>
        <b/>
        <sz val="18"/>
        <rFont val="Times New Roman"/>
        <charset val="134"/>
      </rPr>
      <t xml:space="preserve">
</t>
    </r>
    <r>
      <rPr>
        <b/>
        <sz val="18"/>
        <rFont val="宋体"/>
        <charset val="134"/>
      </rPr>
      <t>中华门街道</t>
    </r>
  </si>
  <si>
    <r>
      <rPr>
        <b/>
        <sz val="18"/>
        <rFont val="方正书宋简体"/>
        <charset val="134"/>
      </rPr>
      <t>秦淮区地铁</t>
    </r>
    <r>
      <rPr>
        <b/>
        <sz val="18"/>
        <rFont val="Times New Roman"/>
        <charset val="134"/>
      </rPr>
      <t>6</t>
    </r>
    <r>
      <rPr>
        <b/>
        <sz val="18"/>
        <rFont val="方正书宋简体"/>
        <charset val="134"/>
      </rPr>
      <t>号线公共交通配套设施建设工程</t>
    </r>
  </si>
  <si>
    <r>
      <rPr>
        <b/>
        <sz val="18"/>
        <rFont val="Times New Roman"/>
        <charset val="134"/>
      </rPr>
      <t>6</t>
    </r>
    <r>
      <rPr>
        <b/>
        <sz val="18"/>
        <rFont val="方正书宋简体"/>
        <charset val="134"/>
      </rPr>
      <t>号线秦淮区范围各站点进行周边环境恢复提升，含市容市貌整治、公共交通配套设施、红线外道路恢复等。</t>
    </r>
  </si>
  <si>
    <r>
      <rPr>
        <b/>
        <sz val="18"/>
        <rFont val="宋体"/>
        <charset val="134"/>
      </rPr>
      <t>地铁</t>
    </r>
    <r>
      <rPr>
        <b/>
        <sz val="18"/>
        <rFont val="Times New Roman"/>
        <charset val="134"/>
      </rPr>
      <t>6</t>
    </r>
    <r>
      <rPr>
        <b/>
        <sz val="18"/>
        <rFont val="宋体"/>
        <charset val="134"/>
      </rPr>
      <t>号线即将通车运行，需要进行站点周边环境提升</t>
    </r>
  </si>
  <si>
    <r>
      <rPr>
        <b/>
        <sz val="18"/>
        <rFont val="方正书宋简体"/>
        <charset val="134"/>
      </rPr>
      <t>夫子庙旅游专线站亭建设项目</t>
    </r>
  </si>
  <si>
    <r>
      <rPr>
        <b/>
        <sz val="18"/>
        <rFont val="宋体"/>
        <charset val="134"/>
      </rPr>
      <t>为完善夫子庙景区旅游公共交通服务设施，委托公交公司代建夫子庙旅游专线中东牌楼</t>
    </r>
    <r>
      <rPr>
        <b/>
        <sz val="18"/>
        <rFont val="Times New Roman"/>
        <charset val="134"/>
      </rPr>
      <t>1</t>
    </r>
    <r>
      <rPr>
        <b/>
        <sz val="18"/>
        <rFont val="宋体"/>
        <charset val="134"/>
      </rPr>
      <t>、东牌楼</t>
    </r>
    <r>
      <rPr>
        <b/>
        <sz val="18"/>
        <rFont val="Times New Roman"/>
        <charset val="134"/>
      </rPr>
      <t>2</t>
    </r>
    <r>
      <rPr>
        <b/>
        <sz val="18"/>
        <rFont val="宋体"/>
        <charset val="134"/>
      </rPr>
      <t>、大报恩寺停车场及军师巷四个站点的站亭施工。</t>
    </r>
  </si>
  <si>
    <r>
      <rPr>
        <b/>
        <sz val="18"/>
        <rFont val="宋体"/>
        <charset val="134"/>
      </rPr>
      <t>区财政及市级国企出资</t>
    </r>
  </si>
  <si>
    <r>
      <rPr>
        <b/>
        <sz val="18"/>
        <rFont val="Times New Roman"/>
        <charset val="134"/>
      </rPr>
      <t>2026</t>
    </r>
    <r>
      <rPr>
        <b/>
        <sz val="18"/>
        <rFont val="宋体"/>
        <charset val="134"/>
      </rPr>
      <t>年</t>
    </r>
    <r>
      <rPr>
        <b/>
        <sz val="18"/>
        <rFont val="Times New Roman"/>
        <charset val="134"/>
      </rPr>
      <t>1</t>
    </r>
    <r>
      <rPr>
        <b/>
        <sz val="18"/>
        <rFont val="宋体"/>
        <charset val="134"/>
      </rPr>
      <t>月</t>
    </r>
  </si>
  <si>
    <r>
      <rPr>
        <b/>
        <sz val="18"/>
        <rFont val="宋体"/>
        <charset val="134"/>
      </rPr>
      <t>市公交集团</t>
    </r>
    <r>
      <rPr>
        <b/>
        <sz val="18"/>
        <rFont val="Times New Roman"/>
        <charset val="134"/>
      </rPr>
      <t xml:space="preserve">
</t>
    </r>
    <r>
      <rPr>
        <b/>
        <sz val="18"/>
        <rFont val="宋体"/>
        <charset val="134"/>
      </rPr>
      <t>夫子庙街道</t>
    </r>
    <r>
      <rPr>
        <b/>
        <sz val="18"/>
        <rFont val="Times New Roman"/>
        <charset val="134"/>
      </rPr>
      <t xml:space="preserve">
</t>
    </r>
    <r>
      <rPr>
        <b/>
        <sz val="18"/>
        <rFont val="宋体"/>
        <charset val="134"/>
      </rPr>
      <t>中华门街道</t>
    </r>
  </si>
  <si>
    <r>
      <rPr>
        <b/>
        <sz val="18"/>
        <rFont val="宋体"/>
        <charset val="134"/>
      </rPr>
      <t>公交集团出资</t>
    </r>
    <r>
      <rPr>
        <b/>
        <sz val="18"/>
        <rFont val="Times New Roman"/>
        <charset val="134"/>
      </rPr>
      <t>75</t>
    </r>
    <r>
      <rPr>
        <b/>
        <sz val="18"/>
        <rFont val="宋体"/>
        <charset val="134"/>
      </rPr>
      <t>万元。</t>
    </r>
  </si>
  <si>
    <r>
      <rPr>
        <b/>
        <sz val="18"/>
        <rFont val="宋体"/>
        <charset val="134"/>
      </rPr>
      <t>卡子门停车场项目</t>
    </r>
  </si>
  <si>
    <r>
      <rPr>
        <b/>
        <sz val="18"/>
        <rFont val="宋体"/>
        <charset val="134"/>
      </rPr>
      <t>东临晨光路、西临卡子门高架，北临内环东线的三角地带，现为卡子门广场绿地，面积约</t>
    </r>
    <r>
      <rPr>
        <b/>
        <sz val="18"/>
        <rFont val="Times New Roman"/>
        <charset val="134"/>
      </rPr>
      <t>10000</t>
    </r>
    <r>
      <rPr>
        <b/>
        <sz val="18"/>
        <rFont val="宋体"/>
        <charset val="134"/>
      </rPr>
      <t>平方米，改建为旅游大巴与公交接驳车的专用停车场，用于接驳到夫子庙景区游玩的外地大巴游客。</t>
    </r>
  </si>
  <si>
    <r>
      <rPr>
        <b/>
        <sz val="20"/>
        <rFont val="方正楷体简体"/>
        <charset val="134"/>
      </rPr>
      <t>五</t>
    </r>
  </si>
  <si>
    <r>
      <rPr>
        <b/>
        <sz val="20"/>
        <rFont val="方正楷体简体"/>
        <charset val="134"/>
      </rPr>
      <t>安居保障建设</t>
    </r>
  </si>
  <si>
    <r>
      <rPr>
        <b/>
        <sz val="18"/>
        <rFont val="方正书宋简体"/>
        <charset val="134"/>
      </rPr>
      <t>保障房建设</t>
    </r>
  </si>
  <si>
    <r>
      <rPr>
        <b/>
        <sz val="18"/>
        <rFont val="宋体"/>
        <charset val="134"/>
      </rPr>
      <t>中牌楼保障房项目二期工程</t>
    </r>
  </si>
  <si>
    <r>
      <rPr>
        <b/>
        <sz val="18"/>
        <rFont val="Times New Roman"/>
        <charset val="0"/>
      </rPr>
      <t xml:space="preserve">A
</t>
    </r>
    <r>
      <rPr>
        <b/>
        <sz val="18"/>
        <rFont val="宋体"/>
        <charset val="0"/>
      </rPr>
      <t>（续建）</t>
    </r>
  </si>
  <si>
    <r>
      <rPr>
        <b/>
        <sz val="18"/>
        <rFont val="Times New Roman"/>
        <charset val="134"/>
      </rPr>
      <t>B</t>
    </r>
    <r>
      <rPr>
        <b/>
        <sz val="18"/>
        <rFont val="宋体"/>
        <charset val="134"/>
      </rPr>
      <t>地块：东至秦淮教师公寓，西至规划秦虹南路，南至育仁路，北至宏光路；</t>
    </r>
    <r>
      <rPr>
        <b/>
        <sz val="18"/>
        <rFont val="Times New Roman"/>
        <charset val="134"/>
      </rPr>
      <t>C</t>
    </r>
    <r>
      <rPr>
        <b/>
        <sz val="18"/>
        <rFont val="宋体"/>
        <charset val="134"/>
      </rPr>
      <t>地块：东至育仁南路，西至育仁雅居，南至霞光里小区，北至育仁路；</t>
    </r>
    <r>
      <rPr>
        <b/>
        <sz val="18"/>
        <rFont val="Times New Roman"/>
        <charset val="134"/>
      </rPr>
      <t>D</t>
    </r>
    <r>
      <rPr>
        <b/>
        <sz val="18"/>
        <rFont val="宋体"/>
        <charset val="134"/>
      </rPr>
      <t>地块：东至育仁雅居，西至东风河，南至霞光里小区，北至育仁路；占地面积约</t>
    </r>
    <r>
      <rPr>
        <b/>
        <sz val="18"/>
        <rFont val="Times New Roman"/>
        <charset val="134"/>
      </rPr>
      <t>6.9</t>
    </r>
    <r>
      <rPr>
        <b/>
        <sz val="18"/>
        <rFont val="宋体"/>
        <charset val="134"/>
      </rPr>
      <t>万平方米，总建筑面积约</t>
    </r>
    <r>
      <rPr>
        <b/>
        <sz val="18"/>
        <rFont val="Times New Roman"/>
        <charset val="134"/>
      </rPr>
      <t>18.4</t>
    </r>
    <r>
      <rPr>
        <b/>
        <sz val="18"/>
        <rFont val="宋体"/>
        <charset val="134"/>
      </rPr>
      <t>万平方米。拟建保障房和与之相关的学校等配套设施。</t>
    </r>
  </si>
  <si>
    <r>
      <rPr>
        <b/>
        <sz val="18"/>
        <rFont val="宋体"/>
        <charset val="134"/>
      </rPr>
      <t>秦发改投资字〔</t>
    </r>
    <r>
      <rPr>
        <b/>
        <sz val="18"/>
        <rFont val="Times New Roman"/>
        <charset val="134"/>
      </rPr>
      <t>2018</t>
    </r>
    <r>
      <rPr>
        <b/>
        <sz val="18"/>
        <rFont val="宋体"/>
        <charset val="134"/>
      </rPr>
      <t>〕</t>
    </r>
    <r>
      <rPr>
        <b/>
        <sz val="18"/>
        <rFont val="Times New Roman"/>
        <charset val="134"/>
      </rPr>
      <t>76</t>
    </r>
    <r>
      <rPr>
        <b/>
        <sz val="18"/>
        <rFont val="宋体"/>
        <charset val="134"/>
      </rPr>
      <t>、</t>
    </r>
    <r>
      <rPr>
        <b/>
        <sz val="18"/>
        <rFont val="Times New Roman"/>
        <charset val="134"/>
      </rPr>
      <t>91</t>
    </r>
    <r>
      <rPr>
        <b/>
        <sz val="18"/>
        <rFont val="宋体"/>
        <charset val="134"/>
      </rPr>
      <t>号</t>
    </r>
  </si>
  <si>
    <r>
      <rPr>
        <b/>
        <sz val="18"/>
        <rFont val="Times New Roman"/>
        <charset val="134"/>
      </rPr>
      <t xml:space="preserve">
C</t>
    </r>
    <r>
      <rPr>
        <b/>
        <sz val="18"/>
        <rFont val="宋体"/>
        <charset val="134"/>
      </rPr>
      <t>地块：竣工备案</t>
    </r>
    <r>
      <rPr>
        <b/>
        <sz val="18"/>
        <rFont val="Times New Roman"/>
        <charset val="134"/>
      </rPr>
      <t xml:space="preserve">                 D</t>
    </r>
    <r>
      <rPr>
        <b/>
        <sz val="18"/>
        <rFont val="宋体"/>
        <charset val="134"/>
      </rPr>
      <t>地块：基本完工</t>
    </r>
  </si>
  <si>
    <r>
      <rPr>
        <b/>
        <sz val="18"/>
        <rFont val="宋体"/>
        <charset val="134"/>
      </rPr>
      <t>房产局</t>
    </r>
  </si>
  <si>
    <r>
      <rPr>
        <b/>
        <sz val="18"/>
        <rFont val="宋体"/>
        <charset val="134"/>
      </rPr>
      <t>越城集团</t>
    </r>
    <r>
      <rPr>
        <b/>
        <sz val="18"/>
        <rFont val="Times New Roman"/>
        <charset val="134"/>
      </rPr>
      <t xml:space="preserve">
</t>
    </r>
    <r>
      <rPr>
        <b/>
        <sz val="18"/>
        <rFont val="宋体"/>
        <charset val="134"/>
      </rPr>
      <t>中华门街道</t>
    </r>
  </si>
  <si>
    <r>
      <rPr>
        <b/>
        <sz val="18"/>
        <rFont val="宋体"/>
        <charset val="134"/>
      </rPr>
      <t>改善居民住房条件，提升基础设施及公共服务配套条件，促进社会和谐稳定</t>
    </r>
  </si>
  <si>
    <r>
      <rPr>
        <b/>
        <sz val="18"/>
        <rFont val="宋体"/>
        <charset val="134"/>
      </rPr>
      <t>沈红卫</t>
    </r>
    <r>
      <rPr>
        <b/>
        <sz val="18"/>
        <rFont val="Times New Roman"/>
        <charset val="134"/>
      </rPr>
      <t xml:space="preserve">
13357737901</t>
    </r>
  </si>
  <si>
    <r>
      <rPr>
        <b/>
        <sz val="18"/>
        <rFont val="方正书宋简体"/>
        <charset val="134"/>
      </rPr>
      <t>城中村改造</t>
    </r>
  </si>
  <si>
    <r>
      <rPr>
        <b/>
        <sz val="18"/>
        <rFont val="方正书宋简体"/>
        <charset val="134"/>
      </rPr>
      <t>★牌楼郑家营城中村改造项目</t>
    </r>
  </si>
  <si>
    <r>
      <rPr>
        <b/>
        <sz val="18"/>
        <rFont val="方正书宋简体"/>
        <charset val="134"/>
      </rPr>
      <t>东至双麒路、南至银龙花园三期、西至银龙花园一期、北至绕城公路，占地面积约</t>
    </r>
    <r>
      <rPr>
        <b/>
        <sz val="18"/>
        <rFont val="Times New Roman"/>
        <charset val="134"/>
      </rPr>
      <t>38</t>
    </r>
    <r>
      <rPr>
        <b/>
        <sz val="18"/>
        <rFont val="方正书宋简体"/>
        <charset val="134"/>
      </rPr>
      <t>万平方米，拟开展征收工作。</t>
    </r>
  </si>
  <si>
    <r>
      <rPr>
        <b/>
        <sz val="18"/>
        <rFont val="宋体"/>
        <charset val="134"/>
      </rPr>
      <t>申请国开行专项借款</t>
    </r>
  </si>
  <si>
    <r>
      <rPr>
        <b/>
        <sz val="18"/>
        <rFont val="方正书宋简体"/>
        <charset val="134"/>
      </rPr>
      <t>完成征收</t>
    </r>
  </si>
  <si>
    <r>
      <rPr>
        <b/>
        <sz val="18"/>
        <rFont val="宋体"/>
        <charset val="134"/>
      </rPr>
      <t>该项目为城中村改造一片区续建项目</t>
    </r>
  </si>
  <si>
    <r>
      <rPr>
        <b/>
        <sz val="18"/>
        <rFont val="宋体"/>
        <charset val="134"/>
      </rPr>
      <t>张逸群</t>
    </r>
    <r>
      <rPr>
        <b/>
        <sz val="18"/>
        <rFont val="Times New Roman"/>
        <charset val="134"/>
      </rPr>
      <t xml:space="preserve">
15365090470</t>
    </r>
  </si>
  <si>
    <r>
      <rPr>
        <b/>
        <sz val="18"/>
        <rFont val="宋体"/>
        <charset val="134"/>
      </rPr>
      <t>养虎仓地块</t>
    </r>
  </si>
  <si>
    <r>
      <rPr>
        <b/>
        <sz val="18"/>
        <rFont val="宋体"/>
        <charset val="134"/>
      </rPr>
      <t>东至金墙花苑</t>
    </r>
    <r>
      <rPr>
        <b/>
        <sz val="18"/>
        <rFont val="Times New Roman"/>
        <charset val="134"/>
      </rPr>
      <t xml:space="preserve"> </t>
    </r>
    <r>
      <rPr>
        <b/>
        <sz val="18"/>
        <rFont val="宋体"/>
        <charset val="134"/>
      </rPr>
      <t>，南至开源小区，西至南京航天科工晨光集团，北至雨花村。占地面积约</t>
    </r>
    <r>
      <rPr>
        <b/>
        <sz val="18"/>
        <rFont val="Times New Roman"/>
        <charset val="134"/>
      </rPr>
      <t>1.93</t>
    </r>
    <r>
      <rPr>
        <b/>
        <sz val="18"/>
        <rFont val="宋体"/>
        <charset val="134"/>
      </rPr>
      <t>万平方米，拟改造房屋建筑面积约</t>
    </r>
    <r>
      <rPr>
        <b/>
        <sz val="18"/>
        <rFont val="Times New Roman"/>
        <charset val="134"/>
      </rPr>
      <t>2.3</t>
    </r>
    <r>
      <rPr>
        <b/>
        <sz val="18"/>
        <rFont val="宋体"/>
        <charset val="134"/>
      </rPr>
      <t>万平方米，实施城中村改造。</t>
    </r>
  </si>
  <si>
    <t>2024-2028</t>
  </si>
  <si>
    <r>
      <rPr>
        <b/>
        <sz val="18"/>
        <rFont val="宋体"/>
        <charset val="134"/>
      </rPr>
      <t>完成征收</t>
    </r>
  </si>
  <si>
    <r>
      <rPr>
        <b/>
        <sz val="18"/>
        <rFont val="宋体"/>
        <charset val="134"/>
      </rPr>
      <t>省巡整改项目。该地块建筑立面老化严重，自建房多、密度大，内部道路狭窄、坑洼，无消防通道，存在消防安全隐患，内部杆线凌乱环境脏乱差亟待改造</t>
    </r>
  </si>
  <si>
    <r>
      <rPr>
        <b/>
        <sz val="18"/>
        <rFont val="宋体"/>
        <charset val="134"/>
      </rPr>
      <t>弘学路地块</t>
    </r>
  </si>
  <si>
    <r>
      <rPr>
        <b/>
        <sz val="18"/>
        <rFont val="宋体"/>
        <charset val="134"/>
      </rPr>
      <t>东至大明路，北至宏光路，西至弘学路，南至育仁路，占地面积约</t>
    </r>
    <r>
      <rPr>
        <b/>
        <sz val="18"/>
        <rFont val="Times New Roman"/>
        <charset val="134"/>
      </rPr>
      <t>1.64</t>
    </r>
    <r>
      <rPr>
        <b/>
        <sz val="18"/>
        <rFont val="宋体"/>
        <charset val="134"/>
      </rPr>
      <t>万平方米，拟改造范围房屋总建筑面积约</t>
    </r>
    <r>
      <rPr>
        <b/>
        <sz val="18"/>
        <rFont val="Times New Roman"/>
        <charset val="134"/>
      </rPr>
      <t>2.18</t>
    </r>
    <r>
      <rPr>
        <b/>
        <sz val="18"/>
        <rFont val="宋体"/>
        <charset val="134"/>
      </rPr>
      <t>万平方米，实施城中村改造。</t>
    </r>
  </si>
  <si>
    <r>
      <rPr>
        <b/>
        <sz val="18"/>
        <rFont val="宋体"/>
        <charset val="134"/>
      </rPr>
      <t>越城集团</t>
    </r>
    <r>
      <rPr>
        <b/>
        <sz val="18"/>
        <rFont val="Times New Roman"/>
        <charset val="134"/>
      </rPr>
      <t xml:space="preserve">
</t>
    </r>
    <r>
      <rPr>
        <b/>
        <sz val="18"/>
        <rFont val="宋体"/>
        <charset val="134"/>
      </rPr>
      <t>秦虹街道</t>
    </r>
    <r>
      <rPr>
        <b/>
        <sz val="18"/>
        <rFont val="Times New Roman"/>
        <charset val="134"/>
      </rPr>
      <t xml:space="preserve">
</t>
    </r>
    <r>
      <rPr>
        <b/>
        <sz val="18"/>
        <rFont val="宋体"/>
        <charset val="134"/>
      </rPr>
      <t>红花街道</t>
    </r>
  </si>
  <si>
    <r>
      <rPr>
        <b/>
        <sz val="18"/>
        <rFont val="Times New Roman"/>
        <charset val="134"/>
      </rPr>
      <t xml:space="preserve">
</t>
    </r>
    <r>
      <rPr>
        <b/>
        <sz val="18"/>
        <rFont val="宋体"/>
        <charset val="134"/>
      </rPr>
      <t>省巡整改项目。被列入</t>
    </r>
    <r>
      <rPr>
        <b/>
        <sz val="18"/>
        <rFont val="Times New Roman"/>
        <charset val="134"/>
      </rPr>
      <t>2024</t>
    </r>
    <r>
      <rPr>
        <b/>
        <sz val="18"/>
        <rFont val="宋体"/>
        <charset val="134"/>
      </rPr>
      <t>年秦淮区城中村改造（一片区）项目，该地块全部为工企单位</t>
    </r>
  </si>
  <si>
    <r>
      <rPr>
        <b/>
        <sz val="18"/>
        <rFont val="宋体"/>
        <charset val="134"/>
      </rPr>
      <t>建邺路</t>
    </r>
    <r>
      <rPr>
        <b/>
        <sz val="18"/>
        <rFont val="Times New Roman"/>
        <charset val="134"/>
      </rPr>
      <t>150—164</t>
    </r>
    <r>
      <rPr>
        <b/>
        <sz val="18"/>
        <rFont val="宋体"/>
        <charset val="134"/>
      </rPr>
      <t>号地块项目包</t>
    </r>
  </si>
  <si>
    <r>
      <rPr>
        <b/>
        <sz val="18"/>
        <rFont val="宋体"/>
        <charset val="134"/>
      </rPr>
      <t>项目包含建邺路</t>
    </r>
    <r>
      <rPr>
        <b/>
        <sz val="18"/>
        <rFont val="Times New Roman"/>
        <charset val="134"/>
      </rPr>
      <t>150—164</t>
    </r>
    <r>
      <rPr>
        <b/>
        <sz val="18"/>
        <rFont val="宋体"/>
        <charset val="134"/>
      </rPr>
      <t>号地块、张公桥东地块、莫愁路</t>
    </r>
    <r>
      <rPr>
        <b/>
        <sz val="18"/>
        <rFont val="Times New Roman"/>
        <charset val="134"/>
      </rPr>
      <t>415</t>
    </r>
    <r>
      <rPr>
        <b/>
        <sz val="18"/>
        <rFont val="宋体"/>
        <charset val="134"/>
      </rPr>
      <t>号地块、苜蓿园东街</t>
    </r>
    <r>
      <rPr>
        <b/>
        <sz val="18"/>
        <rFont val="Times New Roman"/>
        <charset val="134"/>
      </rPr>
      <t>3</t>
    </r>
    <r>
      <rPr>
        <b/>
        <sz val="18"/>
        <rFont val="宋体"/>
        <charset val="134"/>
      </rPr>
      <t>号地块、游府西街西祠堂巷片区、三一里</t>
    </r>
    <r>
      <rPr>
        <b/>
        <sz val="18"/>
        <rFont val="Times New Roman"/>
        <charset val="134"/>
      </rPr>
      <t>1—11</t>
    </r>
    <r>
      <rPr>
        <b/>
        <sz val="18"/>
        <rFont val="宋体"/>
        <charset val="134"/>
      </rPr>
      <t>号；仁寿里</t>
    </r>
    <r>
      <rPr>
        <b/>
        <sz val="18"/>
        <rFont val="Times New Roman"/>
        <charset val="134"/>
      </rPr>
      <t>3</t>
    </r>
    <r>
      <rPr>
        <b/>
        <sz val="18"/>
        <rFont val="宋体"/>
        <charset val="134"/>
      </rPr>
      <t>、</t>
    </r>
    <r>
      <rPr>
        <b/>
        <sz val="18"/>
        <rFont val="Times New Roman"/>
        <charset val="134"/>
      </rPr>
      <t>5</t>
    </r>
    <r>
      <rPr>
        <b/>
        <sz val="18"/>
        <rFont val="宋体"/>
        <charset val="134"/>
      </rPr>
      <t>、</t>
    </r>
    <r>
      <rPr>
        <b/>
        <sz val="18"/>
        <rFont val="Times New Roman"/>
        <charset val="134"/>
      </rPr>
      <t>7</t>
    </r>
    <r>
      <rPr>
        <b/>
        <sz val="18"/>
        <rFont val="宋体"/>
        <charset val="134"/>
      </rPr>
      <t>号、文昌宫</t>
    </r>
    <r>
      <rPr>
        <b/>
        <sz val="18"/>
        <rFont val="Times New Roman"/>
        <charset val="134"/>
      </rPr>
      <t>2—28</t>
    </r>
    <r>
      <rPr>
        <b/>
        <sz val="18"/>
        <rFont val="宋体"/>
        <charset val="134"/>
      </rPr>
      <t>号、六合里</t>
    </r>
    <r>
      <rPr>
        <b/>
        <sz val="18"/>
        <rFont val="Times New Roman"/>
        <charset val="134"/>
      </rPr>
      <t>1—11</t>
    </r>
    <r>
      <rPr>
        <b/>
        <sz val="18"/>
        <rFont val="宋体"/>
        <charset val="134"/>
      </rPr>
      <t>号单号、金陵刻经处北侧地块改造。项目总占地面积约为</t>
    </r>
    <r>
      <rPr>
        <b/>
        <sz val="18"/>
        <rFont val="Times New Roman"/>
        <charset val="134"/>
      </rPr>
      <t>2.18</t>
    </r>
    <r>
      <rPr>
        <b/>
        <sz val="18"/>
        <rFont val="宋体"/>
        <charset val="134"/>
      </rPr>
      <t>万平方米，结合各片区实际情况，进行道路改造、消防设施增补、弱电序化、配套设施增补等环境整治相关内容。</t>
    </r>
  </si>
  <si>
    <r>
      <rPr>
        <b/>
        <sz val="18"/>
        <rFont val="宋体"/>
        <charset val="134"/>
      </rPr>
      <t>越城集团</t>
    </r>
    <r>
      <rPr>
        <b/>
        <sz val="18"/>
        <rFont val="Times New Roman"/>
        <charset val="134"/>
      </rPr>
      <t xml:space="preserve">
</t>
    </r>
    <r>
      <rPr>
        <b/>
        <sz val="18"/>
        <rFont val="宋体"/>
        <charset val="134"/>
      </rPr>
      <t>相关街道</t>
    </r>
  </si>
  <si>
    <r>
      <rPr>
        <b/>
        <sz val="18"/>
        <rFont val="宋体"/>
        <charset val="134"/>
      </rPr>
      <t>省巡整改项目。通过城中村改造，有效改善片区居住环境，保障居住安全，完善基础设施配套</t>
    </r>
  </si>
  <si>
    <r>
      <rPr>
        <b/>
        <sz val="18"/>
        <rFont val="宋体"/>
        <charset val="134"/>
      </rPr>
      <t>（</t>
    </r>
    <r>
      <rPr>
        <b/>
        <sz val="18"/>
        <rFont val="Times New Roman"/>
        <charset val="134"/>
      </rPr>
      <t>1</t>
    </r>
    <r>
      <rPr>
        <b/>
        <sz val="18"/>
        <rFont val="宋体"/>
        <charset val="134"/>
      </rPr>
      <t>）</t>
    </r>
  </si>
  <si>
    <r>
      <rPr>
        <b/>
        <sz val="18"/>
        <rFont val="宋体"/>
        <charset val="134"/>
      </rPr>
      <t>建邺路</t>
    </r>
    <r>
      <rPr>
        <b/>
        <sz val="18"/>
        <rFont val="Times New Roman"/>
        <charset val="134"/>
      </rPr>
      <t>150—164</t>
    </r>
    <r>
      <rPr>
        <b/>
        <sz val="18"/>
        <rFont val="宋体"/>
        <charset val="134"/>
      </rPr>
      <t>号地块</t>
    </r>
  </si>
  <si>
    <r>
      <rPr>
        <b/>
        <sz val="18"/>
        <rFont val="宋体"/>
        <charset val="134"/>
      </rPr>
      <t>项目位于朝天宫街道范围，东到丰富路，南到建邺路，西到省党校，北到丰富路</t>
    </r>
    <r>
      <rPr>
        <b/>
        <sz val="18"/>
        <rFont val="Times New Roman"/>
        <charset val="134"/>
      </rPr>
      <t>3</t>
    </r>
    <r>
      <rPr>
        <b/>
        <sz val="18"/>
        <rFont val="宋体"/>
        <charset val="134"/>
      </rPr>
      <t>号。占地面积约</t>
    </r>
    <r>
      <rPr>
        <b/>
        <sz val="18"/>
        <rFont val="Times New Roman"/>
        <charset val="134"/>
      </rPr>
      <t>0.35</t>
    </r>
    <r>
      <rPr>
        <b/>
        <sz val="18"/>
        <rFont val="宋体"/>
        <charset val="134"/>
      </rPr>
      <t>万平方米，实施道路维修整治，弱电杆线序化整治，消防设施增补等。</t>
    </r>
  </si>
  <si>
    <r>
      <rPr>
        <b/>
        <sz val="18"/>
        <rFont val="宋体"/>
        <charset val="134"/>
      </rPr>
      <t>（</t>
    </r>
    <r>
      <rPr>
        <b/>
        <sz val="18"/>
        <rFont val="Times New Roman"/>
        <charset val="134"/>
      </rPr>
      <t>2</t>
    </r>
    <r>
      <rPr>
        <b/>
        <sz val="18"/>
        <rFont val="宋体"/>
        <charset val="134"/>
      </rPr>
      <t>）</t>
    </r>
  </si>
  <si>
    <r>
      <rPr>
        <b/>
        <sz val="18"/>
        <rFont val="宋体"/>
        <charset val="134"/>
      </rPr>
      <t>张公桥东地块</t>
    </r>
  </si>
  <si>
    <r>
      <rPr>
        <b/>
        <sz val="18"/>
        <rFont val="宋体"/>
        <charset val="134"/>
      </rPr>
      <t>项目位于朝天宫街道范围，东到南京锁厂，南到止马营小区，西到张公桥巷，北到秦淮河。占地面积约</t>
    </r>
    <r>
      <rPr>
        <b/>
        <sz val="18"/>
        <rFont val="Times New Roman"/>
        <charset val="134"/>
      </rPr>
      <t>0.36</t>
    </r>
    <r>
      <rPr>
        <b/>
        <sz val="18"/>
        <rFont val="宋体"/>
        <charset val="134"/>
      </rPr>
      <t>万平方米，实施道路维修整治，弱电杆线序化整治，消防设施增补等。</t>
    </r>
  </si>
  <si>
    <r>
      <rPr>
        <b/>
        <sz val="18"/>
        <rFont val="宋体"/>
        <charset val="134"/>
      </rPr>
      <t>（</t>
    </r>
    <r>
      <rPr>
        <b/>
        <sz val="18"/>
        <rFont val="Times New Roman"/>
        <charset val="134"/>
      </rPr>
      <t>3</t>
    </r>
    <r>
      <rPr>
        <b/>
        <sz val="18"/>
        <rFont val="宋体"/>
        <charset val="134"/>
      </rPr>
      <t>）</t>
    </r>
  </si>
  <si>
    <r>
      <rPr>
        <b/>
        <sz val="18"/>
        <rFont val="宋体"/>
        <charset val="134"/>
      </rPr>
      <t>莫愁路</t>
    </r>
    <r>
      <rPr>
        <b/>
        <sz val="18"/>
        <rFont val="Times New Roman"/>
        <charset val="134"/>
      </rPr>
      <t>415</t>
    </r>
    <r>
      <rPr>
        <b/>
        <sz val="18"/>
        <rFont val="宋体"/>
        <charset val="134"/>
      </rPr>
      <t>号地块</t>
    </r>
  </si>
  <si>
    <r>
      <rPr>
        <b/>
        <sz val="18"/>
        <rFont val="宋体"/>
        <charset val="134"/>
      </rPr>
      <t>项目位于朝天宫街道范围，东到莫愁路，南到军转站，西到中海电气设备公司，北到市幼儿师范。占地面积约</t>
    </r>
    <r>
      <rPr>
        <b/>
        <sz val="18"/>
        <rFont val="Times New Roman"/>
        <charset val="134"/>
      </rPr>
      <t>0.06</t>
    </r>
    <r>
      <rPr>
        <b/>
        <sz val="18"/>
        <rFont val="宋体"/>
        <charset val="134"/>
      </rPr>
      <t>万平方米，实施道路维修整治，弱电杆线序化整治，消防设施增补等。</t>
    </r>
  </si>
  <si>
    <r>
      <rPr>
        <b/>
        <sz val="18"/>
        <rFont val="宋体"/>
        <charset val="134"/>
      </rPr>
      <t>（</t>
    </r>
    <r>
      <rPr>
        <b/>
        <sz val="18"/>
        <rFont val="Times New Roman"/>
        <charset val="134"/>
      </rPr>
      <t>4</t>
    </r>
    <r>
      <rPr>
        <b/>
        <sz val="18"/>
        <rFont val="宋体"/>
        <charset val="134"/>
      </rPr>
      <t>）</t>
    </r>
  </si>
  <si>
    <r>
      <rPr>
        <b/>
        <sz val="18"/>
        <rFont val="宋体"/>
        <charset val="134"/>
      </rPr>
      <t>苜蓿园东街</t>
    </r>
    <r>
      <rPr>
        <b/>
        <sz val="18"/>
        <rFont val="Times New Roman"/>
        <charset val="134"/>
      </rPr>
      <t>3</t>
    </r>
    <r>
      <rPr>
        <b/>
        <sz val="18"/>
        <rFont val="宋体"/>
        <charset val="134"/>
      </rPr>
      <t>号地块</t>
    </r>
  </si>
  <si>
    <r>
      <rPr>
        <b/>
        <sz val="18"/>
        <rFont val="宋体"/>
        <charset val="134"/>
      </rPr>
      <t>项目位于月牙湖街道范围，东到</t>
    </r>
    <r>
      <rPr>
        <b/>
        <sz val="18"/>
        <rFont val="Times New Roman"/>
        <charset val="134"/>
      </rPr>
      <t>28</t>
    </r>
    <r>
      <rPr>
        <b/>
        <sz val="18"/>
        <rFont val="宋体"/>
        <charset val="134"/>
      </rPr>
      <t>研究所南院，南到苜中路</t>
    </r>
    <r>
      <rPr>
        <b/>
        <sz val="18"/>
        <rFont val="Times New Roman"/>
        <charset val="134"/>
      </rPr>
      <t>3</t>
    </r>
    <r>
      <rPr>
        <b/>
        <sz val="18"/>
        <rFont val="宋体"/>
        <charset val="134"/>
      </rPr>
      <t>号小区，西到苜中路，北到苜蓿园东街。占地面积约</t>
    </r>
    <r>
      <rPr>
        <b/>
        <sz val="18"/>
        <rFont val="Times New Roman"/>
        <charset val="134"/>
      </rPr>
      <t>0.13</t>
    </r>
    <r>
      <rPr>
        <b/>
        <sz val="18"/>
        <rFont val="宋体"/>
        <charset val="134"/>
      </rPr>
      <t>万平方米，实施道路维修整治，弱电杆线序化整治，消防设施增补等。</t>
    </r>
  </si>
  <si>
    <r>
      <rPr>
        <b/>
        <sz val="18"/>
        <rFont val="宋体"/>
        <charset val="134"/>
      </rPr>
      <t>越城集团</t>
    </r>
    <r>
      <rPr>
        <b/>
        <sz val="18"/>
        <rFont val="Times New Roman"/>
        <charset val="134"/>
      </rPr>
      <t xml:space="preserve">
</t>
    </r>
    <r>
      <rPr>
        <b/>
        <sz val="18"/>
        <rFont val="宋体"/>
        <charset val="134"/>
      </rPr>
      <t>月牙湖街道</t>
    </r>
  </si>
  <si>
    <r>
      <rPr>
        <b/>
        <sz val="18"/>
        <rFont val="宋体"/>
        <charset val="134"/>
      </rPr>
      <t>（</t>
    </r>
    <r>
      <rPr>
        <b/>
        <sz val="18"/>
        <rFont val="Times New Roman"/>
        <charset val="134"/>
      </rPr>
      <t>5</t>
    </r>
    <r>
      <rPr>
        <b/>
        <sz val="18"/>
        <rFont val="宋体"/>
        <charset val="134"/>
      </rPr>
      <t>）</t>
    </r>
  </si>
  <si>
    <r>
      <rPr>
        <b/>
        <sz val="18"/>
        <rFont val="宋体"/>
        <charset val="134"/>
      </rPr>
      <t>游府西街西祠堂巷片区</t>
    </r>
  </si>
  <si>
    <r>
      <rPr>
        <b/>
        <sz val="18"/>
        <rFont val="宋体"/>
        <charset val="134"/>
      </rPr>
      <t>项目位于五老村街道范围，东起游府西街小学，西至西祠堂巷，北至江苏广播电台，南至联勤家属院。占地面积约</t>
    </r>
    <r>
      <rPr>
        <b/>
        <sz val="18"/>
        <rFont val="Times New Roman"/>
        <charset val="134"/>
      </rPr>
      <t>0.31</t>
    </r>
    <r>
      <rPr>
        <b/>
        <sz val="18"/>
        <rFont val="宋体"/>
        <charset val="134"/>
      </rPr>
      <t>万平方米，实施道路维修整治，弱电杆线序化整治，消防设施增补等。</t>
    </r>
  </si>
  <si>
    <r>
      <rPr>
        <b/>
        <sz val="18"/>
        <rFont val="宋体"/>
        <charset val="134"/>
      </rPr>
      <t>越城集团</t>
    </r>
    <r>
      <rPr>
        <b/>
        <sz val="18"/>
        <rFont val="Times New Roman"/>
        <charset val="134"/>
      </rPr>
      <t xml:space="preserve">
</t>
    </r>
    <r>
      <rPr>
        <b/>
        <sz val="18"/>
        <rFont val="宋体"/>
        <charset val="134"/>
      </rPr>
      <t>五老村街道</t>
    </r>
  </si>
  <si>
    <r>
      <rPr>
        <b/>
        <sz val="18"/>
        <rFont val="宋体"/>
        <charset val="134"/>
      </rPr>
      <t>（</t>
    </r>
    <r>
      <rPr>
        <b/>
        <sz val="18"/>
        <rFont val="Times New Roman"/>
        <charset val="134"/>
      </rPr>
      <t>6</t>
    </r>
    <r>
      <rPr>
        <b/>
        <sz val="18"/>
        <rFont val="宋体"/>
        <charset val="134"/>
      </rPr>
      <t>）</t>
    </r>
  </si>
  <si>
    <r>
      <rPr>
        <b/>
        <sz val="18"/>
        <rFont val="宋体"/>
        <charset val="134"/>
      </rPr>
      <t>三一里</t>
    </r>
    <r>
      <rPr>
        <b/>
        <sz val="18"/>
        <rFont val="Times New Roman"/>
        <charset val="134"/>
      </rPr>
      <t xml:space="preserve">1—11 </t>
    </r>
    <r>
      <rPr>
        <b/>
        <sz val="18"/>
        <rFont val="宋体"/>
        <charset val="134"/>
      </rPr>
      <t>号；仁寿里</t>
    </r>
    <r>
      <rPr>
        <b/>
        <sz val="18"/>
        <rFont val="Times New Roman"/>
        <charset val="134"/>
      </rPr>
      <t>3</t>
    </r>
    <r>
      <rPr>
        <b/>
        <sz val="18"/>
        <rFont val="宋体"/>
        <charset val="134"/>
      </rPr>
      <t>、</t>
    </r>
    <r>
      <rPr>
        <b/>
        <sz val="18"/>
        <rFont val="Times New Roman"/>
        <charset val="134"/>
      </rPr>
      <t>5</t>
    </r>
    <r>
      <rPr>
        <b/>
        <sz val="18"/>
        <rFont val="宋体"/>
        <charset val="134"/>
      </rPr>
      <t>、</t>
    </r>
    <r>
      <rPr>
        <b/>
        <sz val="18"/>
        <rFont val="Times New Roman"/>
        <charset val="134"/>
      </rPr>
      <t>7</t>
    </r>
    <r>
      <rPr>
        <b/>
        <sz val="18"/>
        <rFont val="宋体"/>
        <charset val="134"/>
      </rPr>
      <t>号</t>
    </r>
  </si>
  <si>
    <r>
      <rPr>
        <b/>
        <sz val="18"/>
        <rFont val="宋体"/>
        <charset val="134"/>
      </rPr>
      <t>项目位于五老村街道范围，东起三条巷，南至三一里，西至四条巷</t>
    </r>
    <r>
      <rPr>
        <b/>
        <sz val="18"/>
        <rFont val="Times New Roman"/>
        <charset val="134"/>
      </rPr>
      <t>32</t>
    </r>
    <r>
      <rPr>
        <b/>
        <sz val="18"/>
        <rFont val="宋体"/>
        <charset val="134"/>
      </rPr>
      <t>号，北至仁寿里。占地面积约</t>
    </r>
    <r>
      <rPr>
        <b/>
        <sz val="18"/>
        <rFont val="Times New Roman"/>
        <charset val="134"/>
      </rPr>
      <t>0.20</t>
    </r>
    <r>
      <rPr>
        <b/>
        <sz val="18"/>
        <rFont val="宋体"/>
        <charset val="134"/>
      </rPr>
      <t>万平方米，实施道路维修整治，弱电杆线序化整治，消防设施增补等。</t>
    </r>
  </si>
  <si>
    <r>
      <rPr>
        <b/>
        <sz val="18"/>
        <rFont val="宋体"/>
        <charset val="134"/>
      </rPr>
      <t>（</t>
    </r>
    <r>
      <rPr>
        <b/>
        <sz val="18"/>
        <rFont val="Times New Roman"/>
        <charset val="134"/>
      </rPr>
      <t>7</t>
    </r>
    <r>
      <rPr>
        <b/>
        <sz val="18"/>
        <rFont val="宋体"/>
        <charset val="134"/>
      </rPr>
      <t>）</t>
    </r>
  </si>
  <si>
    <r>
      <rPr>
        <b/>
        <sz val="18"/>
        <rFont val="宋体"/>
        <charset val="134"/>
      </rPr>
      <t>文昌宫</t>
    </r>
    <r>
      <rPr>
        <b/>
        <sz val="18"/>
        <rFont val="Times New Roman"/>
        <charset val="134"/>
      </rPr>
      <t>2—28</t>
    </r>
    <r>
      <rPr>
        <b/>
        <sz val="18"/>
        <rFont val="宋体"/>
        <charset val="134"/>
      </rPr>
      <t>号</t>
    </r>
  </si>
  <si>
    <r>
      <rPr>
        <b/>
        <sz val="18"/>
        <rFont val="宋体"/>
        <charset val="134"/>
      </rPr>
      <t>项目位于五老村街道范围，东起三条巷</t>
    </r>
    <r>
      <rPr>
        <b/>
        <sz val="18"/>
        <rFont val="Times New Roman"/>
        <charset val="134"/>
      </rPr>
      <t>25</t>
    </r>
    <r>
      <rPr>
        <b/>
        <sz val="18"/>
        <rFont val="宋体"/>
        <charset val="134"/>
      </rPr>
      <t>号，南至文昌宫，西至文昌宫</t>
    </r>
    <r>
      <rPr>
        <b/>
        <sz val="18"/>
        <rFont val="Times New Roman"/>
        <charset val="134"/>
      </rPr>
      <t>30</t>
    </r>
    <r>
      <rPr>
        <b/>
        <sz val="18"/>
        <rFont val="宋体"/>
        <charset val="134"/>
      </rPr>
      <t>号，北至三一里。占地面积约</t>
    </r>
    <r>
      <rPr>
        <b/>
        <sz val="18"/>
        <rFont val="Times New Roman"/>
        <charset val="134"/>
      </rPr>
      <t>0.50</t>
    </r>
    <r>
      <rPr>
        <b/>
        <sz val="18"/>
        <rFont val="宋体"/>
        <charset val="134"/>
      </rPr>
      <t>万平方米，实施道路维修整治，弱电杆线序化整治，消防设施增补等。</t>
    </r>
  </si>
  <si>
    <r>
      <rPr>
        <b/>
        <sz val="18"/>
        <rFont val="宋体"/>
        <charset val="134"/>
      </rPr>
      <t>（</t>
    </r>
    <r>
      <rPr>
        <b/>
        <sz val="18"/>
        <rFont val="Times New Roman"/>
        <charset val="134"/>
      </rPr>
      <t>8</t>
    </r>
    <r>
      <rPr>
        <b/>
        <sz val="18"/>
        <rFont val="宋体"/>
        <charset val="134"/>
      </rPr>
      <t>）</t>
    </r>
  </si>
  <si>
    <r>
      <rPr>
        <b/>
        <sz val="18"/>
        <rFont val="宋体"/>
        <charset val="134"/>
      </rPr>
      <t>六合里</t>
    </r>
    <r>
      <rPr>
        <b/>
        <sz val="18"/>
        <rFont val="Times New Roman"/>
        <charset val="134"/>
      </rPr>
      <t>1—11</t>
    </r>
    <r>
      <rPr>
        <b/>
        <sz val="18"/>
        <rFont val="宋体"/>
        <charset val="134"/>
      </rPr>
      <t>号单号</t>
    </r>
  </si>
  <si>
    <r>
      <rPr>
        <b/>
        <sz val="18"/>
        <rFont val="宋体"/>
        <charset val="134"/>
      </rPr>
      <t>项目位于五老村街道范围，东起三条巷，南至仁寿里，西至良友里，北至六合里。占地面积约</t>
    </r>
    <r>
      <rPr>
        <b/>
        <sz val="18"/>
        <rFont val="Times New Roman"/>
        <charset val="134"/>
      </rPr>
      <t>0.4</t>
    </r>
    <r>
      <rPr>
        <b/>
        <sz val="18"/>
        <rFont val="宋体"/>
        <charset val="134"/>
      </rPr>
      <t>万平方米，实施道路维修整治，弱电杆线序化整治，消防设施增补等。</t>
    </r>
  </si>
  <si>
    <r>
      <rPr>
        <b/>
        <sz val="18"/>
        <rFont val="宋体"/>
        <charset val="134"/>
      </rPr>
      <t>（</t>
    </r>
    <r>
      <rPr>
        <b/>
        <sz val="18"/>
        <rFont val="Times New Roman"/>
        <charset val="134"/>
      </rPr>
      <t>9</t>
    </r>
    <r>
      <rPr>
        <b/>
        <sz val="18"/>
        <rFont val="宋体"/>
        <charset val="134"/>
      </rPr>
      <t>）</t>
    </r>
  </si>
  <si>
    <r>
      <rPr>
        <b/>
        <sz val="18"/>
        <rFont val="宋体"/>
        <charset val="134"/>
      </rPr>
      <t>金陵刻经处北侧地块</t>
    </r>
  </si>
  <si>
    <r>
      <rPr>
        <b/>
        <sz val="18"/>
        <rFont val="宋体"/>
        <charset val="134"/>
      </rPr>
      <t>项目位于五老村街道范围，东至延龄巷，北至汉庭快捷酒店，西南临金陵刻经处。占地面积约</t>
    </r>
    <r>
      <rPr>
        <b/>
        <sz val="18"/>
        <rFont val="Times New Roman"/>
        <charset val="134"/>
      </rPr>
      <t>0.05</t>
    </r>
    <r>
      <rPr>
        <b/>
        <sz val="18"/>
        <rFont val="宋体"/>
        <charset val="134"/>
      </rPr>
      <t>万平方米，实施道路维修整治，弱电杆线序化整治，消防设施增补等。</t>
    </r>
  </si>
  <si>
    <r>
      <rPr>
        <b/>
        <sz val="18"/>
        <rFont val="宋体"/>
        <charset val="134"/>
      </rPr>
      <t>马府街小学地块项目包</t>
    </r>
  </si>
  <si>
    <r>
      <rPr>
        <b/>
        <sz val="18"/>
        <rFont val="宋体"/>
        <charset val="134"/>
      </rPr>
      <t>项目包含马府街小学地块、火瓦巷</t>
    </r>
    <r>
      <rPr>
        <b/>
        <sz val="18"/>
        <rFont val="Times New Roman"/>
        <charset val="134"/>
      </rPr>
      <t>18—24</t>
    </r>
    <r>
      <rPr>
        <b/>
        <sz val="18"/>
        <rFont val="宋体"/>
        <charset val="134"/>
      </rPr>
      <t>号地块、棉鞋营</t>
    </r>
    <r>
      <rPr>
        <b/>
        <sz val="18"/>
        <rFont val="Times New Roman"/>
        <charset val="134"/>
      </rPr>
      <t>35—41</t>
    </r>
    <r>
      <rPr>
        <b/>
        <sz val="18"/>
        <rFont val="宋体"/>
        <charset val="134"/>
      </rPr>
      <t>号地块、后标营</t>
    </r>
    <r>
      <rPr>
        <b/>
        <sz val="18"/>
        <rFont val="Times New Roman"/>
        <charset val="134"/>
      </rPr>
      <t>178</t>
    </r>
    <r>
      <rPr>
        <b/>
        <sz val="18"/>
        <rFont val="宋体"/>
        <charset val="134"/>
      </rPr>
      <t>号</t>
    </r>
    <r>
      <rPr>
        <b/>
        <sz val="18"/>
        <rFont val="Times New Roman"/>
        <charset val="134"/>
      </rPr>
      <t>—188</t>
    </r>
    <r>
      <rPr>
        <b/>
        <sz val="18"/>
        <rFont val="宋体"/>
        <charset val="134"/>
      </rPr>
      <t>号地块、中山门小区</t>
    </r>
    <r>
      <rPr>
        <b/>
        <sz val="18"/>
        <rFont val="Times New Roman"/>
        <charset val="134"/>
      </rPr>
      <t>29</t>
    </r>
    <r>
      <rPr>
        <b/>
        <sz val="18"/>
        <rFont val="宋体"/>
        <charset val="134"/>
      </rPr>
      <t>号、解放路（</t>
    </r>
    <r>
      <rPr>
        <b/>
        <sz val="18"/>
        <rFont val="Times New Roman"/>
        <charset val="134"/>
      </rPr>
      <t>35</t>
    </r>
    <r>
      <rPr>
        <b/>
        <sz val="18"/>
        <rFont val="宋体"/>
        <charset val="134"/>
      </rPr>
      <t>号、</t>
    </r>
    <r>
      <rPr>
        <b/>
        <sz val="18"/>
        <rFont val="Times New Roman"/>
        <charset val="134"/>
      </rPr>
      <t>36</t>
    </r>
    <r>
      <rPr>
        <b/>
        <sz val="18"/>
        <rFont val="宋体"/>
        <charset val="134"/>
      </rPr>
      <t>号、</t>
    </r>
    <r>
      <rPr>
        <b/>
        <sz val="18"/>
        <rFont val="Times New Roman"/>
        <charset val="134"/>
      </rPr>
      <t>37</t>
    </r>
    <r>
      <rPr>
        <b/>
        <sz val="18"/>
        <rFont val="宋体"/>
        <charset val="134"/>
      </rPr>
      <t>号平房）、象房村东平房、体育里地块改造。项目总占地面积约为</t>
    </r>
    <r>
      <rPr>
        <b/>
        <sz val="18"/>
        <rFont val="Times New Roman"/>
        <charset val="134"/>
      </rPr>
      <t>2.18</t>
    </r>
    <r>
      <rPr>
        <b/>
        <sz val="18"/>
        <rFont val="宋体"/>
        <charset val="134"/>
      </rPr>
      <t>万平方米，结合各片区实际情况，进行道路改造、消防设施增补、弱电序化、配套设施增补等环境整治相关内容。</t>
    </r>
  </si>
  <si>
    <r>
      <rPr>
        <b/>
        <sz val="18"/>
        <rFont val="宋体"/>
        <charset val="134"/>
      </rPr>
      <t>马府街小学地块</t>
    </r>
  </si>
  <si>
    <r>
      <rPr>
        <b/>
        <sz val="18"/>
        <rFont val="宋体"/>
        <charset val="134"/>
      </rPr>
      <t>地点：马府街小学地块：东至南京市美侨幼儿园、西至太平南路、南至马府街、北至省煤炭局煤机公司。</t>
    </r>
    <r>
      <rPr>
        <b/>
        <sz val="18"/>
        <rFont val="Times New Roman"/>
        <charset val="134"/>
      </rPr>
      <t xml:space="preserve">
</t>
    </r>
    <r>
      <rPr>
        <b/>
        <sz val="18"/>
        <rFont val="宋体"/>
        <charset val="134"/>
      </rPr>
      <t>规模及内容：对地块实施环境综合整治，共改造建筑外立面约</t>
    </r>
    <r>
      <rPr>
        <b/>
        <sz val="18"/>
        <rFont val="Times New Roman"/>
        <charset val="134"/>
      </rPr>
      <t>4500</t>
    </r>
    <r>
      <rPr>
        <b/>
        <sz val="18"/>
        <rFont val="宋体"/>
        <charset val="134"/>
      </rPr>
      <t>平方米，改造路面面积</t>
    </r>
    <r>
      <rPr>
        <b/>
        <sz val="18"/>
        <rFont val="Times New Roman"/>
        <charset val="134"/>
      </rPr>
      <t>500</t>
    </r>
    <r>
      <rPr>
        <b/>
        <sz val="18"/>
        <rFont val="宋体"/>
        <charset val="134"/>
      </rPr>
      <t>平方米，增加微型消防柜</t>
    </r>
    <r>
      <rPr>
        <b/>
        <sz val="18"/>
        <rFont val="Times New Roman"/>
        <charset val="134"/>
      </rPr>
      <t>3</t>
    </r>
    <r>
      <rPr>
        <b/>
        <sz val="18"/>
        <rFont val="宋体"/>
        <charset val="134"/>
      </rPr>
      <t>套，以及各类配套设施。</t>
    </r>
  </si>
  <si>
    <r>
      <rPr>
        <b/>
        <sz val="18"/>
        <rFont val="宋体"/>
        <charset val="134"/>
      </rPr>
      <t>明商集团</t>
    </r>
    <r>
      <rPr>
        <b/>
        <sz val="18"/>
        <rFont val="Times New Roman"/>
        <charset val="134"/>
      </rPr>
      <t xml:space="preserve">
</t>
    </r>
    <r>
      <rPr>
        <b/>
        <sz val="18"/>
        <rFont val="宋体"/>
        <charset val="134"/>
      </rPr>
      <t>洪武路街道</t>
    </r>
  </si>
  <si>
    <r>
      <rPr>
        <b/>
        <sz val="18"/>
        <rFont val="宋体"/>
        <charset val="134"/>
      </rPr>
      <t>省巡整改项目。</t>
    </r>
    <r>
      <rPr>
        <b/>
        <sz val="18"/>
        <rFont val="Times New Roman"/>
        <charset val="134"/>
      </rPr>
      <t>1</t>
    </r>
    <r>
      <rPr>
        <b/>
        <sz val="18"/>
        <rFont val="宋体"/>
        <charset val="134"/>
      </rPr>
      <t>、建筑外立面风化严重，墙面墙皮严重脱落。</t>
    </r>
    <r>
      <rPr>
        <b/>
        <sz val="18"/>
        <rFont val="Times New Roman"/>
        <charset val="134"/>
      </rPr>
      <t>2</t>
    </r>
    <r>
      <rPr>
        <b/>
        <sz val="18"/>
        <rFont val="宋体"/>
        <charset val="134"/>
      </rPr>
      <t>、路面坑洼破损严重，道路存在积水等问题。</t>
    </r>
    <r>
      <rPr>
        <b/>
        <sz val="18"/>
        <rFont val="Times New Roman"/>
        <charset val="134"/>
      </rPr>
      <t>3</t>
    </r>
    <r>
      <rPr>
        <b/>
        <sz val="18"/>
        <rFont val="宋体"/>
        <charset val="134"/>
      </rPr>
      <t>、地块内杆线凌乱存在一定的安全隐患。部分配套设施缺失，如监控、消防设施等</t>
    </r>
  </si>
  <si>
    <r>
      <rPr>
        <b/>
        <sz val="18"/>
        <rFont val="宋体"/>
        <charset val="134"/>
      </rPr>
      <t>火瓦巷</t>
    </r>
    <r>
      <rPr>
        <b/>
        <sz val="18"/>
        <rFont val="Times New Roman"/>
        <charset val="134"/>
      </rPr>
      <t>18—24</t>
    </r>
    <r>
      <rPr>
        <b/>
        <sz val="18"/>
        <rFont val="宋体"/>
        <charset val="134"/>
      </rPr>
      <t>号地块</t>
    </r>
  </si>
  <si>
    <r>
      <rPr>
        <b/>
        <sz val="18"/>
        <rFont val="宋体"/>
        <charset val="134"/>
      </rPr>
      <t>地点：火瓦巷</t>
    </r>
    <r>
      <rPr>
        <b/>
        <sz val="18"/>
        <rFont val="Times New Roman"/>
        <charset val="134"/>
      </rPr>
      <t>18</t>
    </r>
    <r>
      <rPr>
        <b/>
        <sz val="18"/>
        <rFont val="宋体"/>
        <charset val="134"/>
      </rPr>
      <t>—</t>
    </r>
    <r>
      <rPr>
        <b/>
        <sz val="18"/>
        <rFont val="Times New Roman"/>
        <charset val="134"/>
      </rPr>
      <t>24</t>
    </r>
    <r>
      <rPr>
        <b/>
        <sz val="18"/>
        <rFont val="宋体"/>
        <charset val="134"/>
      </rPr>
      <t>号地块：北至火瓦巷小学，西到火瓦巷，东到外贸公寓，南至马府西街。</t>
    </r>
    <r>
      <rPr>
        <b/>
        <sz val="18"/>
        <rFont val="Times New Roman"/>
        <charset val="134"/>
      </rPr>
      <t xml:space="preserve">
</t>
    </r>
    <r>
      <rPr>
        <b/>
        <sz val="18"/>
        <rFont val="宋体"/>
        <charset val="134"/>
      </rPr>
      <t>规模及内容：对地块实施环境综合整治，共改造建筑外立面约</t>
    </r>
    <r>
      <rPr>
        <b/>
        <sz val="18"/>
        <rFont val="Times New Roman"/>
        <charset val="134"/>
      </rPr>
      <t>1900</t>
    </r>
    <r>
      <rPr>
        <b/>
        <sz val="18"/>
        <rFont val="宋体"/>
        <charset val="134"/>
      </rPr>
      <t>平方米，改造路面面积</t>
    </r>
    <r>
      <rPr>
        <b/>
        <sz val="18"/>
        <rFont val="Times New Roman"/>
        <charset val="134"/>
      </rPr>
      <t>350</t>
    </r>
    <r>
      <rPr>
        <b/>
        <sz val="18"/>
        <rFont val="宋体"/>
        <charset val="134"/>
      </rPr>
      <t>平方米，增加微型消防柜</t>
    </r>
    <r>
      <rPr>
        <b/>
        <sz val="18"/>
        <rFont val="Times New Roman"/>
        <charset val="134"/>
      </rPr>
      <t>2</t>
    </r>
    <r>
      <rPr>
        <b/>
        <sz val="18"/>
        <rFont val="宋体"/>
        <charset val="134"/>
      </rPr>
      <t>套，以及各类配套设施。</t>
    </r>
  </si>
  <si>
    <r>
      <rPr>
        <b/>
        <sz val="18"/>
        <rFont val="宋体"/>
        <charset val="134"/>
      </rPr>
      <t>棉鞋营</t>
    </r>
    <r>
      <rPr>
        <b/>
        <sz val="18"/>
        <rFont val="Times New Roman"/>
        <charset val="134"/>
      </rPr>
      <t>35—41</t>
    </r>
    <r>
      <rPr>
        <b/>
        <sz val="18"/>
        <rFont val="宋体"/>
        <charset val="134"/>
      </rPr>
      <t>号地块</t>
    </r>
  </si>
  <si>
    <r>
      <rPr>
        <b/>
        <sz val="18"/>
        <rFont val="宋体"/>
        <charset val="134"/>
      </rPr>
      <t>地点：棉鞋营</t>
    </r>
    <r>
      <rPr>
        <b/>
        <sz val="18"/>
        <rFont val="Times New Roman"/>
        <charset val="134"/>
      </rPr>
      <t>35</t>
    </r>
    <r>
      <rPr>
        <b/>
        <sz val="18"/>
        <rFont val="宋体"/>
        <charset val="134"/>
      </rPr>
      <t>—</t>
    </r>
    <r>
      <rPr>
        <b/>
        <sz val="18"/>
        <rFont val="Times New Roman"/>
        <charset val="134"/>
      </rPr>
      <t>41</t>
    </r>
    <r>
      <rPr>
        <b/>
        <sz val="18"/>
        <rFont val="宋体"/>
        <charset val="134"/>
      </rPr>
      <t>号地块：东到棉鞋营，北到棉鞋营北巷，南、西到</t>
    </r>
    <r>
      <rPr>
        <b/>
        <sz val="18"/>
        <rFont val="Times New Roman"/>
        <charset val="134"/>
      </rPr>
      <t>454</t>
    </r>
    <r>
      <rPr>
        <b/>
        <sz val="18"/>
        <rFont val="宋体"/>
        <charset val="134"/>
      </rPr>
      <t>医院院墙。</t>
    </r>
    <r>
      <rPr>
        <b/>
        <sz val="18"/>
        <rFont val="Times New Roman"/>
        <charset val="134"/>
      </rPr>
      <t xml:space="preserve">
</t>
    </r>
    <r>
      <rPr>
        <b/>
        <sz val="18"/>
        <rFont val="宋体"/>
        <charset val="134"/>
      </rPr>
      <t>规模及内容：对地块实施环境综合整治，共改造建筑外立面约</t>
    </r>
    <r>
      <rPr>
        <b/>
        <sz val="18"/>
        <rFont val="Times New Roman"/>
        <charset val="134"/>
      </rPr>
      <t>1500</t>
    </r>
    <r>
      <rPr>
        <b/>
        <sz val="18"/>
        <rFont val="宋体"/>
        <charset val="134"/>
      </rPr>
      <t>平方米，改造路面面积</t>
    </r>
    <r>
      <rPr>
        <b/>
        <sz val="18"/>
        <rFont val="Times New Roman"/>
        <charset val="134"/>
      </rPr>
      <t>250</t>
    </r>
    <r>
      <rPr>
        <b/>
        <sz val="18"/>
        <rFont val="宋体"/>
        <charset val="134"/>
      </rPr>
      <t>平方米，增加微型消防柜</t>
    </r>
    <r>
      <rPr>
        <b/>
        <sz val="18"/>
        <rFont val="Times New Roman"/>
        <charset val="134"/>
      </rPr>
      <t>2</t>
    </r>
    <r>
      <rPr>
        <b/>
        <sz val="18"/>
        <rFont val="宋体"/>
        <charset val="134"/>
      </rPr>
      <t>套，以及各类配套设施。</t>
    </r>
  </si>
  <si>
    <r>
      <rPr>
        <b/>
        <sz val="18"/>
        <rFont val="宋体"/>
        <charset val="134"/>
      </rPr>
      <t>后标营</t>
    </r>
    <r>
      <rPr>
        <b/>
        <sz val="18"/>
        <rFont val="Times New Roman"/>
        <charset val="134"/>
      </rPr>
      <t>178</t>
    </r>
    <r>
      <rPr>
        <b/>
        <sz val="18"/>
        <rFont val="宋体"/>
        <charset val="134"/>
      </rPr>
      <t>号</t>
    </r>
    <r>
      <rPr>
        <b/>
        <sz val="18"/>
        <rFont val="Times New Roman"/>
        <charset val="134"/>
      </rPr>
      <t>—188</t>
    </r>
    <r>
      <rPr>
        <b/>
        <sz val="18"/>
        <rFont val="宋体"/>
        <charset val="134"/>
      </rPr>
      <t>号地块</t>
    </r>
  </si>
  <si>
    <r>
      <rPr>
        <b/>
        <sz val="18"/>
        <rFont val="宋体"/>
        <charset val="134"/>
      </rPr>
      <t>地点：后标营</t>
    </r>
    <r>
      <rPr>
        <b/>
        <sz val="18"/>
        <rFont val="Times New Roman"/>
        <charset val="134"/>
      </rPr>
      <t>178-188</t>
    </r>
    <r>
      <rPr>
        <b/>
        <sz val="18"/>
        <rFont val="宋体"/>
        <charset val="134"/>
      </rPr>
      <t>号地块：东到后标营小学，南至市测绘院家属区，西到六十三所家属区，北到后标营路。</t>
    </r>
    <r>
      <rPr>
        <b/>
        <sz val="18"/>
        <rFont val="Times New Roman"/>
        <charset val="134"/>
      </rPr>
      <t xml:space="preserve">
</t>
    </r>
    <r>
      <rPr>
        <b/>
        <sz val="18"/>
        <rFont val="宋体"/>
        <charset val="134"/>
      </rPr>
      <t>规模及内容：对地块实施环境综合整治，共改造建筑外立面约</t>
    </r>
    <r>
      <rPr>
        <b/>
        <sz val="18"/>
        <rFont val="Times New Roman"/>
        <charset val="134"/>
      </rPr>
      <t>2700</t>
    </r>
    <r>
      <rPr>
        <b/>
        <sz val="18"/>
        <rFont val="宋体"/>
        <charset val="134"/>
      </rPr>
      <t>平方米，改造路面面积</t>
    </r>
    <r>
      <rPr>
        <b/>
        <sz val="18"/>
        <rFont val="Times New Roman"/>
        <charset val="134"/>
      </rPr>
      <t>360</t>
    </r>
    <r>
      <rPr>
        <b/>
        <sz val="18"/>
        <rFont val="宋体"/>
        <charset val="134"/>
      </rPr>
      <t>平方米，以及各类配套设施。</t>
    </r>
  </si>
  <si>
    <r>
      <rPr>
        <b/>
        <sz val="18"/>
        <rFont val="宋体"/>
        <charset val="134"/>
      </rPr>
      <t>明商集团</t>
    </r>
    <r>
      <rPr>
        <b/>
        <sz val="18"/>
        <rFont val="Times New Roman"/>
        <charset val="134"/>
      </rPr>
      <t xml:space="preserve">
</t>
    </r>
    <r>
      <rPr>
        <b/>
        <sz val="18"/>
        <rFont val="宋体"/>
        <charset val="134"/>
      </rPr>
      <t>瑞金路街道</t>
    </r>
  </si>
  <si>
    <r>
      <rPr>
        <b/>
        <sz val="18"/>
        <rFont val="宋体"/>
        <charset val="134"/>
      </rPr>
      <t>中山门小区</t>
    </r>
    <r>
      <rPr>
        <b/>
        <sz val="18"/>
        <rFont val="Times New Roman"/>
        <charset val="134"/>
      </rPr>
      <t>29</t>
    </r>
    <r>
      <rPr>
        <b/>
        <sz val="18"/>
        <rFont val="宋体"/>
        <charset val="134"/>
      </rPr>
      <t>号</t>
    </r>
  </si>
  <si>
    <r>
      <rPr>
        <b/>
        <sz val="18"/>
        <rFont val="宋体"/>
        <charset val="134"/>
      </rPr>
      <t>地点：中山门小区</t>
    </r>
    <r>
      <rPr>
        <b/>
        <sz val="18"/>
        <rFont val="Times New Roman"/>
        <charset val="134"/>
      </rPr>
      <t>29</t>
    </r>
    <r>
      <rPr>
        <b/>
        <sz val="18"/>
        <rFont val="宋体"/>
        <charset val="134"/>
      </rPr>
      <t>号地块：中山门小区</t>
    </r>
    <r>
      <rPr>
        <b/>
        <sz val="18"/>
        <rFont val="Times New Roman"/>
        <charset val="134"/>
      </rPr>
      <t>6</t>
    </r>
    <r>
      <rPr>
        <b/>
        <sz val="18"/>
        <rFont val="宋体"/>
        <charset val="134"/>
      </rPr>
      <t>幢南边。</t>
    </r>
    <r>
      <rPr>
        <b/>
        <sz val="18"/>
        <rFont val="Times New Roman"/>
        <charset val="134"/>
      </rPr>
      <t xml:space="preserve">
</t>
    </r>
    <r>
      <rPr>
        <b/>
        <sz val="18"/>
        <rFont val="宋体"/>
        <charset val="134"/>
      </rPr>
      <t>规模及内容：对地块实施环境综合整治，共改造建筑外立面约</t>
    </r>
    <r>
      <rPr>
        <b/>
        <sz val="18"/>
        <rFont val="Times New Roman"/>
        <charset val="134"/>
      </rPr>
      <t>800</t>
    </r>
    <r>
      <rPr>
        <b/>
        <sz val="18"/>
        <rFont val="宋体"/>
        <charset val="134"/>
      </rPr>
      <t>平方米，改造路面面积</t>
    </r>
    <r>
      <rPr>
        <b/>
        <sz val="18"/>
        <rFont val="Times New Roman"/>
        <charset val="134"/>
      </rPr>
      <t>120</t>
    </r>
    <r>
      <rPr>
        <b/>
        <sz val="18"/>
        <rFont val="宋体"/>
        <charset val="134"/>
      </rPr>
      <t>平方米，增加微型消防柜</t>
    </r>
    <r>
      <rPr>
        <b/>
        <sz val="18"/>
        <rFont val="Times New Roman"/>
        <charset val="134"/>
      </rPr>
      <t>2</t>
    </r>
    <r>
      <rPr>
        <b/>
        <sz val="18"/>
        <rFont val="宋体"/>
        <charset val="134"/>
      </rPr>
      <t>套，以及各类配套设施。</t>
    </r>
  </si>
  <si>
    <r>
      <rPr>
        <b/>
        <sz val="18"/>
        <rFont val="宋体"/>
        <charset val="134"/>
      </rPr>
      <t>解放路</t>
    </r>
    <r>
      <rPr>
        <b/>
        <sz val="18"/>
        <rFont val="Times New Roman"/>
        <charset val="134"/>
      </rPr>
      <t>35</t>
    </r>
    <r>
      <rPr>
        <b/>
        <sz val="18"/>
        <rFont val="宋体"/>
        <charset val="134"/>
      </rPr>
      <t>号、</t>
    </r>
    <r>
      <rPr>
        <b/>
        <sz val="18"/>
        <rFont val="Times New Roman"/>
        <charset val="134"/>
      </rPr>
      <t>36</t>
    </r>
    <r>
      <rPr>
        <b/>
        <sz val="18"/>
        <rFont val="宋体"/>
        <charset val="134"/>
      </rPr>
      <t>号、</t>
    </r>
    <r>
      <rPr>
        <b/>
        <sz val="18"/>
        <rFont val="Times New Roman"/>
        <charset val="134"/>
      </rPr>
      <t>37</t>
    </r>
    <r>
      <rPr>
        <b/>
        <sz val="18"/>
        <rFont val="宋体"/>
        <charset val="134"/>
      </rPr>
      <t>号平房</t>
    </r>
  </si>
  <si>
    <r>
      <rPr>
        <b/>
        <sz val="18"/>
        <rFont val="宋体"/>
        <charset val="134"/>
      </rPr>
      <t>地点：解放路</t>
    </r>
    <r>
      <rPr>
        <b/>
        <sz val="18"/>
        <rFont val="Times New Roman"/>
        <charset val="134"/>
      </rPr>
      <t>35</t>
    </r>
    <r>
      <rPr>
        <b/>
        <sz val="18"/>
        <rFont val="宋体"/>
        <charset val="134"/>
      </rPr>
      <t>、</t>
    </r>
    <r>
      <rPr>
        <b/>
        <sz val="18"/>
        <rFont val="Times New Roman"/>
        <charset val="134"/>
      </rPr>
      <t>36</t>
    </r>
    <r>
      <rPr>
        <b/>
        <sz val="18"/>
        <rFont val="宋体"/>
        <charset val="134"/>
      </rPr>
      <t>、</t>
    </r>
    <r>
      <rPr>
        <b/>
        <sz val="18"/>
        <rFont val="Times New Roman"/>
        <charset val="134"/>
      </rPr>
      <t>37</t>
    </r>
    <r>
      <rPr>
        <b/>
        <sz val="18"/>
        <rFont val="宋体"/>
        <charset val="134"/>
      </rPr>
      <t>号地块：东到瑞金北村</t>
    </r>
    <r>
      <rPr>
        <b/>
        <sz val="18"/>
        <rFont val="Times New Roman"/>
        <charset val="134"/>
      </rPr>
      <t>37</t>
    </r>
    <r>
      <rPr>
        <b/>
        <sz val="18"/>
        <rFont val="宋体"/>
        <charset val="134"/>
      </rPr>
      <t>幢、</t>
    </r>
    <r>
      <rPr>
        <b/>
        <sz val="18"/>
        <rFont val="Times New Roman"/>
        <charset val="134"/>
      </rPr>
      <t>39</t>
    </r>
    <r>
      <rPr>
        <b/>
        <sz val="18"/>
        <rFont val="宋体"/>
        <charset val="134"/>
      </rPr>
      <t>幢棚户区平房，南到金城厂围墙，西到金城厂围墙，北到久久汽车装潢公司。</t>
    </r>
    <r>
      <rPr>
        <b/>
        <sz val="18"/>
        <rFont val="Times New Roman"/>
        <charset val="134"/>
      </rPr>
      <t xml:space="preserve">
</t>
    </r>
    <r>
      <rPr>
        <b/>
        <sz val="18"/>
        <rFont val="宋体"/>
        <charset val="134"/>
      </rPr>
      <t>规模及内容：对地块实施环境综合整治，共改造建筑外立面约</t>
    </r>
    <r>
      <rPr>
        <b/>
        <sz val="18"/>
        <rFont val="Times New Roman"/>
        <charset val="134"/>
      </rPr>
      <t>1600</t>
    </r>
    <r>
      <rPr>
        <b/>
        <sz val="18"/>
        <rFont val="宋体"/>
        <charset val="134"/>
      </rPr>
      <t>平方米，改造路面面积</t>
    </r>
    <r>
      <rPr>
        <b/>
        <sz val="18"/>
        <rFont val="Times New Roman"/>
        <charset val="134"/>
      </rPr>
      <t>170</t>
    </r>
    <r>
      <rPr>
        <b/>
        <sz val="18"/>
        <rFont val="宋体"/>
        <charset val="134"/>
      </rPr>
      <t>平方米，增加微型消防柜</t>
    </r>
    <r>
      <rPr>
        <b/>
        <sz val="18"/>
        <rFont val="Times New Roman"/>
        <charset val="134"/>
      </rPr>
      <t>2</t>
    </r>
    <r>
      <rPr>
        <b/>
        <sz val="18"/>
        <rFont val="宋体"/>
        <charset val="134"/>
      </rPr>
      <t>套，以及各类配套设施。</t>
    </r>
  </si>
  <si>
    <t>象房村东平房</t>
  </si>
  <si>
    <r>
      <rPr>
        <b/>
        <sz val="18"/>
        <rFont val="宋体"/>
        <charset val="134"/>
      </rPr>
      <t>地点：象房村东平房地块：象房村</t>
    </r>
    <r>
      <rPr>
        <b/>
        <sz val="18"/>
        <rFont val="Times New Roman"/>
        <charset val="134"/>
      </rPr>
      <t>54</t>
    </r>
    <r>
      <rPr>
        <b/>
        <sz val="18"/>
        <rFont val="宋体"/>
        <charset val="134"/>
      </rPr>
      <t>幢东面至</t>
    </r>
    <r>
      <rPr>
        <b/>
        <sz val="18"/>
        <rFont val="Times New Roman"/>
        <charset val="134"/>
      </rPr>
      <t>46</t>
    </r>
    <r>
      <rPr>
        <b/>
        <sz val="18"/>
        <rFont val="宋体"/>
        <charset val="134"/>
      </rPr>
      <t>幢东面（</t>
    </r>
    <r>
      <rPr>
        <b/>
        <sz val="18"/>
        <rFont val="Times New Roman"/>
        <charset val="134"/>
      </rPr>
      <t>1</t>
    </r>
    <r>
      <rPr>
        <b/>
        <sz val="18"/>
        <rFont val="宋体"/>
        <charset val="134"/>
      </rPr>
      <t>—</t>
    </r>
    <r>
      <rPr>
        <b/>
        <sz val="18"/>
        <rFont val="Times New Roman"/>
        <charset val="134"/>
      </rPr>
      <t>54</t>
    </r>
    <r>
      <rPr>
        <b/>
        <sz val="18"/>
        <rFont val="宋体"/>
        <charset val="134"/>
      </rPr>
      <t>号）。</t>
    </r>
    <r>
      <rPr>
        <b/>
        <sz val="18"/>
        <rFont val="Times New Roman"/>
        <charset val="134"/>
      </rPr>
      <t xml:space="preserve">
</t>
    </r>
    <r>
      <rPr>
        <b/>
        <sz val="18"/>
        <rFont val="宋体"/>
        <charset val="134"/>
      </rPr>
      <t>规模及内容：对地块实施环境综合整治，共改造建筑外立面约</t>
    </r>
    <r>
      <rPr>
        <b/>
        <sz val="18"/>
        <rFont val="Times New Roman"/>
        <charset val="134"/>
      </rPr>
      <t>2100</t>
    </r>
    <r>
      <rPr>
        <b/>
        <sz val="18"/>
        <rFont val="宋体"/>
        <charset val="134"/>
      </rPr>
      <t>平方米，改造路面面积</t>
    </r>
    <r>
      <rPr>
        <b/>
        <sz val="18"/>
        <rFont val="Times New Roman"/>
        <charset val="134"/>
      </rPr>
      <t>650</t>
    </r>
    <r>
      <rPr>
        <b/>
        <sz val="18"/>
        <rFont val="宋体"/>
        <charset val="134"/>
      </rPr>
      <t>平方米，增加微型消防柜</t>
    </r>
    <r>
      <rPr>
        <b/>
        <sz val="18"/>
        <rFont val="Times New Roman"/>
        <charset val="134"/>
      </rPr>
      <t>2</t>
    </r>
    <r>
      <rPr>
        <b/>
        <sz val="18"/>
        <rFont val="宋体"/>
        <charset val="134"/>
      </rPr>
      <t>套，以及各类配套设施。</t>
    </r>
  </si>
  <si>
    <t>体育里地块</t>
  </si>
  <si>
    <r>
      <rPr>
        <b/>
        <sz val="18"/>
        <rFont val="宋体"/>
        <charset val="134"/>
      </rPr>
      <t>地点：体育里地块：东到八宝前街</t>
    </r>
    <r>
      <rPr>
        <b/>
        <sz val="18"/>
        <rFont val="Times New Roman"/>
        <charset val="134"/>
      </rPr>
      <t>72</t>
    </r>
    <r>
      <rPr>
        <b/>
        <sz val="18"/>
        <rFont val="宋体"/>
        <charset val="134"/>
      </rPr>
      <t>号，北到公园路体校，西到体育里</t>
    </r>
    <r>
      <rPr>
        <b/>
        <sz val="18"/>
        <rFont val="Times New Roman"/>
        <charset val="134"/>
      </rPr>
      <t>7</t>
    </r>
    <r>
      <rPr>
        <b/>
        <sz val="18"/>
        <rFont val="宋体"/>
        <charset val="134"/>
      </rPr>
      <t>号，南到八宝前街。</t>
    </r>
    <r>
      <rPr>
        <b/>
        <sz val="18"/>
        <rFont val="Times New Roman"/>
        <charset val="134"/>
      </rPr>
      <t xml:space="preserve">
</t>
    </r>
    <r>
      <rPr>
        <b/>
        <sz val="18"/>
        <rFont val="宋体"/>
        <charset val="134"/>
      </rPr>
      <t>规模及内容：对地块实施环境综合整治，共改造建筑外立面约</t>
    </r>
    <r>
      <rPr>
        <b/>
        <sz val="18"/>
        <rFont val="Times New Roman"/>
        <charset val="134"/>
      </rPr>
      <t>2500</t>
    </r>
    <r>
      <rPr>
        <b/>
        <sz val="18"/>
        <rFont val="宋体"/>
        <charset val="134"/>
      </rPr>
      <t>平方米，改造路面面积</t>
    </r>
    <r>
      <rPr>
        <b/>
        <sz val="18"/>
        <rFont val="Times New Roman"/>
        <charset val="134"/>
      </rPr>
      <t>890</t>
    </r>
    <r>
      <rPr>
        <b/>
        <sz val="18"/>
        <rFont val="宋体"/>
        <charset val="134"/>
      </rPr>
      <t>平方米，增加微型消防柜</t>
    </r>
    <r>
      <rPr>
        <b/>
        <sz val="18"/>
        <rFont val="Times New Roman"/>
        <charset val="134"/>
      </rPr>
      <t>2</t>
    </r>
    <r>
      <rPr>
        <b/>
        <sz val="18"/>
        <rFont val="宋体"/>
        <charset val="134"/>
      </rPr>
      <t>套，以及各类配套设施。</t>
    </r>
  </si>
  <si>
    <r>
      <rPr>
        <b/>
        <sz val="18"/>
        <rFont val="宋体"/>
        <charset val="134"/>
      </rPr>
      <t>牵牛巷片区</t>
    </r>
  </si>
  <si>
    <r>
      <rPr>
        <b/>
        <sz val="18"/>
        <rFont val="宋体"/>
        <charset val="134"/>
      </rPr>
      <t>项目位于双塘街道范围，北至长乐路楼房，西至中山南路，南至璇子巷，东至牵牛巷。项目占地面积约</t>
    </r>
    <r>
      <rPr>
        <b/>
        <sz val="18"/>
        <rFont val="Times New Roman"/>
        <charset val="134"/>
      </rPr>
      <t>1.7</t>
    </r>
    <r>
      <rPr>
        <b/>
        <sz val="18"/>
        <rFont val="宋体"/>
        <charset val="134"/>
      </rPr>
      <t>万平方米，结合实际情况，对片区内部支路进行修复、弱电序化、消防设施增补等环境整治相关内容。</t>
    </r>
  </si>
  <si>
    <r>
      <rPr>
        <b/>
        <sz val="18"/>
        <rFont val="宋体"/>
        <charset val="134"/>
      </rPr>
      <t>糖坊廊片区</t>
    </r>
  </si>
  <si>
    <r>
      <rPr>
        <b/>
        <sz val="18"/>
        <rFont val="宋体"/>
        <charset val="134"/>
      </rPr>
      <t>北至璇子巷，西至中山南路，南至内秦淮河，东至中华路。项目占地面积约</t>
    </r>
    <r>
      <rPr>
        <b/>
        <sz val="18"/>
        <rFont val="Times New Roman"/>
        <charset val="134"/>
      </rPr>
      <t>5.7</t>
    </r>
    <r>
      <rPr>
        <b/>
        <sz val="18"/>
        <rFont val="宋体"/>
        <charset val="134"/>
      </rPr>
      <t>万平方米。结合实际情况，对片区内部支路进行修复、弱电序化、消防设施增补等环境整治相关内容。</t>
    </r>
  </si>
  <si>
    <r>
      <rPr>
        <b/>
        <sz val="18"/>
        <rFont val="宋体"/>
        <charset val="134"/>
      </rPr>
      <t>小王府巷</t>
    </r>
    <r>
      <rPr>
        <b/>
        <sz val="18"/>
        <rFont val="Times New Roman"/>
        <charset val="134"/>
      </rPr>
      <t>7</t>
    </r>
    <r>
      <rPr>
        <b/>
        <sz val="18"/>
        <rFont val="宋体"/>
        <charset val="134"/>
      </rPr>
      <t>号</t>
    </r>
  </si>
  <si>
    <r>
      <rPr>
        <b/>
        <sz val="18"/>
        <rFont val="宋体"/>
        <charset val="134"/>
      </rPr>
      <t>东至小王府巷</t>
    </r>
    <r>
      <rPr>
        <b/>
        <sz val="18"/>
        <rFont val="Times New Roman"/>
        <charset val="134"/>
      </rPr>
      <t>5</t>
    </r>
    <r>
      <rPr>
        <b/>
        <sz val="18"/>
        <rFont val="宋体"/>
        <charset val="134"/>
      </rPr>
      <t>号清真寺，南至省级机关建邺路</t>
    </r>
    <r>
      <rPr>
        <b/>
        <sz val="18"/>
        <rFont val="Times New Roman"/>
        <charset val="134"/>
      </rPr>
      <t>168</t>
    </r>
    <r>
      <rPr>
        <b/>
        <sz val="18"/>
        <rFont val="宋体"/>
        <charset val="134"/>
      </rPr>
      <t>号院，西至省级机关建邺路</t>
    </r>
    <r>
      <rPr>
        <b/>
        <sz val="18"/>
        <rFont val="Times New Roman"/>
        <charset val="134"/>
      </rPr>
      <t>168</t>
    </r>
    <r>
      <rPr>
        <b/>
        <sz val="18"/>
        <rFont val="宋体"/>
        <charset val="134"/>
      </rPr>
      <t>号院，北至小王府巷道路。现状占地</t>
    </r>
    <r>
      <rPr>
        <b/>
        <sz val="18"/>
        <rFont val="Times New Roman"/>
        <charset val="134"/>
      </rPr>
      <t>1200</t>
    </r>
    <r>
      <rPr>
        <b/>
        <sz val="18"/>
        <rFont val="宋体"/>
        <charset val="134"/>
      </rPr>
      <t>平方米，建面</t>
    </r>
    <r>
      <rPr>
        <b/>
        <sz val="18"/>
        <rFont val="Times New Roman"/>
        <charset val="134"/>
      </rPr>
      <t>3100</t>
    </r>
    <r>
      <rPr>
        <b/>
        <sz val="18"/>
        <rFont val="宋体"/>
        <charset val="134"/>
      </rPr>
      <t>平方米，涉及</t>
    </r>
    <r>
      <rPr>
        <b/>
        <sz val="18"/>
        <rFont val="Times New Roman"/>
        <charset val="134"/>
      </rPr>
      <t>49</t>
    </r>
    <r>
      <rPr>
        <b/>
        <sz val="18"/>
        <rFont val="宋体"/>
        <charset val="134"/>
      </rPr>
      <t>户，其中：</t>
    </r>
    <r>
      <rPr>
        <b/>
        <sz val="18"/>
        <rFont val="Times New Roman"/>
        <charset val="134"/>
      </rPr>
      <t>36</t>
    </r>
    <r>
      <rPr>
        <b/>
        <sz val="18"/>
        <rFont val="宋体"/>
        <charset val="134"/>
      </rPr>
      <t>户成套房、</t>
    </r>
    <r>
      <rPr>
        <b/>
        <sz val="18"/>
        <rFont val="Times New Roman"/>
        <charset val="134"/>
      </rPr>
      <t>13</t>
    </r>
    <r>
      <rPr>
        <b/>
        <sz val="18"/>
        <rFont val="宋体"/>
        <charset val="134"/>
      </rPr>
      <t>户非成套房。</t>
    </r>
  </si>
  <si>
    <t>2026-2029</t>
  </si>
  <si>
    <r>
      <rPr>
        <b/>
        <sz val="18"/>
        <rFont val="Times New Roman"/>
        <charset val="134"/>
      </rPr>
      <t>2026</t>
    </r>
    <r>
      <rPr>
        <b/>
        <sz val="18"/>
        <rFont val="宋体"/>
        <charset val="134"/>
      </rPr>
      <t>年</t>
    </r>
    <r>
      <rPr>
        <b/>
        <sz val="18"/>
        <rFont val="Times New Roman"/>
        <charset val="134"/>
      </rPr>
      <t>12</t>
    </r>
    <r>
      <rPr>
        <b/>
        <sz val="18"/>
        <rFont val="宋体"/>
        <charset val="134"/>
      </rPr>
      <t>月</t>
    </r>
  </si>
  <si>
    <r>
      <rPr>
        <b/>
        <sz val="18"/>
        <rFont val="宋体"/>
        <charset val="134"/>
      </rPr>
      <t>郭建莹</t>
    </r>
    <r>
      <rPr>
        <b/>
        <sz val="18"/>
        <rFont val="Times New Roman"/>
        <charset val="134"/>
      </rPr>
      <t>13805171974</t>
    </r>
  </si>
  <si>
    <r>
      <rPr>
        <b/>
        <sz val="18"/>
        <rFont val="方正书宋简体"/>
        <charset val="134"/>
      </rPr>
      <t>老旧小区改造</t>
    </r>
  </si>
  <si>
    <r>
      <rPr>
        <b/>
        <sz val="18"/>
        <rFont val="宋体"/>
        <charset val="134"/>
      </rPr>
      <t>玉带园高层</t>
    </r>
  </si>
  <si>
    <r>
      <rPr>
        <b/>
        <sz val="18"/>
        <rFont val="宋体"/>
        <charset val="134"/>
      </rPr>
      <t>小区位于双塘街道玉带园社区，建筑面积</t>
    </r>
    <r>
      <rPr>
        <b/>
        <sz val="18"/>
        <rFont val="Times New Roman"/>
        <charset val="134"/>
      </rPr>
      <t>3.9</t>
    </r>
    <r>
      <rPr>
        <b/>
        <sz val="18"/>
        <rFont val="宋体"/>
        <charset val="134"/>
      </rPr>
      <t>万平方米。改造内容包含建筑本体以及小区消防设施同步完善等。</t>
    </r>
  </si>
  <si>
    <r>
      <rPr>
        <b/>
        <sz val="18"/>
        <rFont val="宋体"/>
        <charset val="134"/>
      </rPr>
      <t>市级消防专项资金</t>
    </r>
  </si>
  <si>
    <r>
      <rPr>
        <b/>
        <sz val="18"/>
        <rFont val="宋体"/>
        <charset val="134"/>
      </rPr>
      <t>区消防安全委员会办公室</t>
    </r>
    <r>
      <rPr>
        <b/>
        <sz val="18"/>
        <rFont val="Times New Roman"/>
        <charset val="134"/>
      </rPr>
      <t xml:space="preserve">
</t>
    </r>
    <r>
      <rPr>
        <b/>
        <sz val="18"/>
        <rFont val="宋体"/>
        <charset val="134"/>
      </rPr>
      <t>房产局</t>
    </r>
  </si>
  <si>
    <r>
      <rPr>
        <b/>
        <sz val="18"/>
        <rFont val="Times New Roman"/>
        <charset val="134"/>
      </rPr>
      <t>1</t>
    </r>
    <r>
      <rPr>
        <b/>
        <sz val="18"/>
        <rFont val="宋体"/>
        <charset val="134"/>
      </rPr>
      <t>、玉带园高层存在消防隐患；</t>
    </r>
    <r>
      <rPr>
        <b/>
        <sz val="18"/>
        <rFont val="Times New Roman"/>
        <charset val="134"/>
      </rPr>
      <t>2</t>
    </r>
    <r>
      <rPr>
        <b/>
        <sz val="18"/>
        <rFont val="宋体"/>
        <charset val="134"/>
      </rPr>
      <t>、市房产局主要领导，区委主要领导专题商讨</t>
    </r>
  </si>
  <si>
    <r>
      <rPr>
        <b/>
        <sz val="18"/>
        <rFont val="宋体"/>
        <charset val="134"/>
      </rPr>
      <t>郝雷</t>
    </r>
    <r>
      <rPr>
        <b/>
        <sz val="18"/>
        <rFont val="Times New Roman"/>
        <charset val="134"/>
      </rPr>
      <t xml:space="preserve">
13770858152</t>
    </r>
  </si>
  <si>
    <t>市级消防专项资金。</t>
  </si>
  <si>
    <r>
      <rPr>
        <b/>
        <sz val="18"/>
        <rFont val="宋体"/>
        <charset val="134"/>
      </rPr>
      <t>★秦淮区</t>
    </r>
    <r>
      <rPr>
        <b/>
        <sz val="18"/>
        <rFont val="Times New Roman"/>
        <charset val="134"/>
      </rPr>
      <t>2026</t>
    </r>
    <r>
      <rPr>
        <b/>
        <sz val="18"/>
        <rFont val="宋体"/>
        <charset val="134"/>
      </rPr>
      <t>年老旧小区改造项目</t>
    </r>
  </si>
  <si>
    <r>
      <rPr>
        <b/>
        <sz val="18"/>
        <rFont val="宋体"/>
        <charset val="134"/>
      </rPr>
      <t>中央预算内资金</t>
    </r>
    <r>
      <rPr>
        <b/>
        <sz val="18"/>
        <rFont val="Times New Roman"/>
        <charset val="134"/>
      </rPr>
      <t>—</t>
    </r>
    <r>
      <rPr>
        <b/>
        <sz val="18"/>
        <rFont val="宋体"/>
        <charset val="134"/>
      </rPr>
      <t>城镇老旧小区改造</t>
    </r>
  </si>
  <si>
    <t>对致和新村、来凤小区（仓顶一片区及二片区）等老旧小区实施改造，内容包含建筑本体修缮提升、小区配套设施同步完善等。</t>
  </si>
  <si>
    <r>
      <rPr>
        <b/>
        <sz val="18"/>
        <rFont val="宋体"/>
        <charset val="134"/>
      </rPr>
      <t>市区</t>
    </r>
    <r>
      <rPr>
        <b/>
        <sz val="18"/>
        <rFont val="Times New Roman"/>
        <charset val="134"/>
      </rPr>
      <t>4</t>
    </r>
    <r>
      <rPr>
        <b/>
        <sz val="18"/>
        <rFont val="宋体"/>
        <charset val="134"/>
      </rPr>
      <t>：</t>
    </r>
    <r>
      <rPr>
        <b/>
        <sz val="18"/>
        <rFont val="Times New Roman"/>
        <charset val="134"/>
      </rPr>
      <t>6</t>
    </r>
  </si>
  <si>
    <r>
      <rPr>
        <b/>
        <sz val="18"/>
        <rFont val="宋体"/>
        <charset val="134"/>
      </rPr>
      <t>相关集团</t>
    </r>
    <r>
      <rPr>
        <b/>
        <sz val="18"/>
        <rFont val="Times New Roman"/>
        <charset val="134"/>
      </rPr>
      <t xml:space="preserve">
</t>
    </r>
    <r>
      <rPr>
        <b/>
        <sz val="18"/>
        <rFont val="宋体"/>
        <charset val="134"/>
      </rPr>
      <t>相关街道</t>
    </r>
  </si>
  <si>
    <r>
      <rPr>
        <b/>
        <sz val="18"/>
        <rFont val="宋体"/>
        <charset val="134"/>
      </rPr>
      <t>★四条巷</t>
    </r>
    <r>
      <rPr>
        <b/>
        <sz val="18"/>
        <rFont val="Times New Roman"/>
        <charset val="134"/>
      </rPr>
      <t>4—6</t>
    </r>
    <r>
      <rPr>
        <b/>
        <sz val="18"/>
        <rFont val="宋体"/>
        <charset val="134"/>
      </rPr>
      <t>号小区</t>
    </r>
  </si>
  <si>
    <r>
      <rPr>
        <b/>
        <sz val="18"/>
        <rFont val="宋体"/>
        <charset val="134"/>
      </rPr>
      <t>小区位于五老村街道三条巷社区，建筑面积</t>
    </r>
    <r>
      <rPr>
        <b/>
        <sz val="18"/>
        <rFont val="Times New Roman"/>
        <charset val="134"/>
      </rPr>
      <t>0.4</t>
    </r>
    <r>
      <rPr>
        <b/>
        <sz val="18"/>
        <rFont val="宋体"/>
        <charset val="134"/>
      </rPr>
      <t>万平方米。改造内容包含建筑本体修缮提升、小区配套设施同步完善等。</t>
    </r>
  </si>
  <si>
    <r>
      <rPr>
        <b/>
        <sz val="18"/>
        <rFont val="宋体"/>
        <charset val="134"/>
      </rPr>
      <t>两幢零散楼栋，环境较差，居民多次通过区领导信箱等渠道反馈改造诉求</t>
    </r>
  </si>
  <si>
    <r>
      <rPr>
        <b/>
        <sz val="18"/>
        <rFont val="宋体"/>
        <charset val="134"/>
      </rPr>
      <t>★致和新村一片区（</t>
    </r>
    <r>
      <rPr>
        <b/>
        <sz val="18"/>
        <rFont val="Times New Roman"/>
        <charset val="134"/>
      </rPr>
      <t>11—19</t>
    </r>
    <r>
      <rPr>
        <b/>
        <sz val="18"/>
        <rFont val="宋体"/>
        <charset val="134"/>
      </rPr>
      <t>幢）</t>
    </r>
  </si>
  <si>
    <r>
      <rPr>
        <b/>
        <sz val="18"/>
        <rFont val="宋体"/>
        <charset val="134"/>
      </rPr>
      <t>小区位于洪武路街道致和新村社区，建筑面积</t>
    </r>
    <r>
      <rPr>
        <b/>
        <sz val="18"/>
        <rFont val="Times New Roman"/>
        <charset val="134"/>
      </rPr>
      <t>3.9</t>
    </r>
    <r>
      <rPr>
        <b/>
        <sz val="18"/>
        <rFont val="宋体"/>
        <charset val="134"/>
      </rPr>
      <t>万平方米。改造内容包含建筑本体修缮提升、小区配套设施同步完善等。</t>
    </r>
  </si>
  <si>
    <r>
      <rPr>
        <b/>
        <sz val="18"/>
        <rFont val="宋体"/>
        <charset val="134"/>
      </rPr>
      <t>壹城集团</t>
    </r>
    <r>
      <rPr>
        <b/>
        <sz val="18"/>
        <rFont val="Times New Roman"/>
        <charset val="134"/>
      </rPr>
      <t xml:space="preserve">
</t>
    </r>
    <r>
      <rPr>
        <b/>
        <sz val="18"/>
        <rFont val="宋体"/>
        <charset val="134"/>
      </rPr>
      <t>洪武路街道</t>
    </r>
  </si>
  <si>
    <r>
      <rPr>
        <b/>
        <sz val="18"/>
        <rFont val="Times New Roman"/>
        <charset val="134"/>
      </rPr>
      <t>1</t>
    </r>
    <r>
      <rPr>
        <b/>
        <sz val="18"/>
        <rFont val="宋体"/>
        <charset val="134"/>
      </rPr>
      <t>、小区内部环境较差，居民改造意愿强烈；</t>
    </r>
    <r>
      <rPr>
        <b/>
        <sz val="18"/>
        <rFont val="Times New Roman"/>
        <charset val="134"/>
      </rPr>
      <t>2</t>
    </r>
    <r>
      <rPr>
        <b/>
        <sz val="18"/>
        <rFont val="宋体"/>
        <charset val="134"/>
      </rPr>
      <t>、街道反馈意见中，改造优先级最高；</t>
    </r>
    <r>
      <rPr>
        <b/>
        <sz val="18"/>
        <rFont val="Times New Roman"/>
        <charset val="134"/>
      </rPr>
      <t>3</t>
    </r>
    <r>
      <rPr>
        <b/>
        <sz val="18"/>
        <rFont val="宋体"/>
        <charset val="134"/>
      </rPr>
      <t>、临近夫子庙地铁站，通过改造提升我区文旅形象</t>
    </r>
  </si>
  <si>
    <r>
      <rPr>
        <b/>
        <sz val="18"/>
        <rFont val="宋体"/>
        <charset val="134"/>
      </rPr>
      <t>★棉鞋营</t>
    </r>
    <r>
      <rPr>
        <b/>
        <sz val="18"/>
        <rFont val="Times New Roman"/>
        <charset val="134"/>
      </rPr>
      <t>12</t>
    </r>
    <r>
      <rPr>
        <b/>
        <sz val="18"/>
        <rFont val="宋体"/>
        <charset val="134"/>
      </rPr>
      <t>号、</t>
    </r>
    <r>
      <rPr>
        <b/>
        <sz val="18"/>
        <rFont val="Times New Roman"/>
        <charset val="134"/>
      </rPr>
      <t>41</t>
    </r>
    <r>
      <rPr>
        <b/>
        <sz val="18"/>
        <rFont val="宋体"/>
        <charset val="134"/>
      </rPr>
      <t>号</t>
    </r>
  </si>
  <si>
    <r>
      <rPr>
        <b/>
        <sz val="18"/>
        <rFont val="宋体"/>
        <charset val="134"/>
      </rPr>
      <t>小区位于洪武路街道棉鞋营社区，建筑面积</t>
    </r>
    <r>
      <rPr>
        <b/>
        <sz val="18"/>
        <rFont val="Times New Roman"/>
        <charset val="134"/>
      </rPr>
      <t>0.35</t>
    </r>
    <r>
      <rPr>
        <b/>
        <sz val="18"/>
        <rFont val="宋体"/>
        <charset val="134"/>
      </rPr>
      <t>万平方米。改造内容包含建筑本体修缮提升、小区配套设施同步完善等。</t>
    </r>
  </si>
  <si>
    <r>
      <rPr>
        <b/>
        <sz val="18"/>
        <rFont val="宋体"/>
        <charset val="134"/>
      </rPr>
      <t>小区所在的棉鞋营社区党委被列为软弱涣散党组织。该社区为市纪委书记挂包</t>
    </r>
  </si>
  <si>
    <t>★针巷片区（针巷、益仁巷、刘公巷小区）</t>
  </si>
  <si>
    <r>
      <rPr>
        <b/>
        <sz val="18"/>
        <rFont val="宋体"/>
        <charset val="134"/>
      </rPr>
      <t>小区位于洪武路街道致和新村社区，建筑面积</t>
    </r>
    <r>
      <rPr>
        <b/>
        <sz val="18"/>
        <rFont val="Times New Roman"/>
        <charset val="134"/>
      </rPr>
      <t>3.75</t>
    </r>
    <r>
      <rPr>
        <b/>
        <sz val="18"/>
        <rFont val="宋体"/>
        <charset val="134"/>
      </rPr>
      <t>万平方米。改造内容包含建筑本体修缮提升、小区配套设施同步完善等。</t>
    </r>
  </si>
  <si>
    <r>
      <rPr>
        <b/>
        <sz val="18"/>
        <rFont val="宋体"/>
        <charset val="134"/>
      </rPr>
      <t>位于夫子庙地铁站周边，整体环境一般，通过改造提升我区文旅形象</t>
    </r>
  </si>
  <si>
    <r>
      <rPr>
        <b/>
        <sz val="18"/>
        <rFont val="宋体"/>
        <charset val="134"/>
      </rPr>
      <t>★蓝旗街六号院（含蓝旗街</t>
    </r>
    <r>
      <rPr>
        <b/>
        <sz val="18"/>
        <rFont val="Times New Roman"/>
        <charset val="134"/>
      </rPr>
      <t>39</t>
    </r>
    <r>
      <rPr>
        <b/>
        <sz val="18"/>
        <rFont val="宋体"/>
        <charset val="134"/>
      </rPr>
      <t>幢）</t>
    </r>
  </si>
  <si>
    <r>
      <rPr>
        <b/>
        <sz val="18"/>
        <rFont val="宋体"/>
        <charset val="134"/>
      </rPr>
      <t>小区位于大光路街道蓝旗新村社区，建筑面积</t>
    </r>
    <r>
      <rPr>
        <b/>
        <sz val="18"/>
        <rFont val="Times New Roman"/>
        <charset val="134"/>
      </rPr>
      <t>2.94</t>
    </r>
    <r>
      <rPr>
        <b/>
        <sz val="18"/>
        <rFont val="宋体"/>
        <charset val="134"/>
      </rPr>
      <t>万平方米。改造内容包含建筑本体修缮提升、小区配套设施同步完善等。</t>
    </r>
  </si>
  <si>
    <r>
      <rPr>
        <b/>
        <sz val="18"/>
        <rFont val="宋体"/>
        <charset val="134"/>
      </rPr>
      <t>小区整体环境较差，居民改造诉求高</t>
    </r>
  </si>
  <si>
    <r>
      <rPr>
        <b/>
        <sz val="18"/>
        <rFont val="宋体"/>
        <charset val="134"/>
      </rPr>
      <t>★解放路</t>
    </r>
    <r>
      <rPr>
        <b/>
        <sz val="18"/>
        <rFont val="Times New Roman"/>
        <charset val="134"/>
      </rPr>
      <t>6</t>
    </r>
    <r>
      <rPr>
        <b/>
        <sz val="18"/>
        <rFont val="宋体"/>
        <charset val="134"/>
      </rPr>
      <t>号、</t>
    </r>
    <r>
      <rPr>
        <b/>
        <sz val="18"/>
        <rFont val="Times New Roman"/>
        <charset val="134"/>
      </rPr>
      <t>26</t>
    </r>
    <r>
      <rPr>
        <b/>
        <sz val="18"/>
        <rFont val="宋体"/>
        <charset val="134"/>
      </rPr>
      <t>号、</t>
    </r>
    <r>
      <rPr>
        <b/>
        <sz val="18"/>
        <rFont val="Times New Roman"/>
        <charset val="134"/>
      </rPr>
      <t>46</t>
    </r>
    <r>
      <rPr>
        <b/>
        <sz val="18"/>
        <rFont val="宋体"/>
        <charset val="134"/>
      </rPr>
      <t>号</t>
    </r>
  </si>
  <si>
    <r>
      <rPr>
        <b/>
        <sz val="18"/>
        <rFont val="宋体"/>
        <charset val="134"/>
      </rPr>
      <t>小区位于瑞金路街道西华东村社区，建筑面积</t>
    </r>
    <r>
      <rPr>
        <b/>
        <sz val="18"/>
        <rFont val="Times New Roman"/>
        <charset val="134"/>
      </rPr>
      <t>1.27</t>
    </r>
    <r>
      <rPr>
        <b/>
        <sz val="18"/>
        <rFont val="宋体"/>
        <charset val="134"/>
      </rPr>
      <t>万平方米。改造内容包含建筑本体修缮提升、小区配套设施同步完善等。</t>
    </r>
  </si>
  <si>
    <r>
      <rPr>
        <b/>
        <sz val="18"/>
        <rFont val="宋体"/>
        <charset val="134"/>
      </rPr>
      <t>解放路沿街零散片区，小区整体环境较为一般，部分居民曾于区领导信箱留言反馈改造诉求</t>
    </r>
  </si>
  <si>
    <r>
      <rPr>
        <b/>
        <sz val="18"/>
        <rFont val="宋体"/>
        <charset val="134"/>
      </rPr>
      <t>★富丽山庄一片区</t>
    </r>
    <r>
      <rPr>
        <b/>
        <sz val="18"/>
        <rFont val="Times New Roman"/>
        <charset val="134"/>
      </rPr>
      <t>(29—33</t>
    </r>
    <r>
      <rPr>
        <b/>
        <sz val="18"/>
        <rFont val="宋体"/>
        <charset val="134"/>
      </rPr>
      <t>幢</t>
    </r>
    <r>
      <rPr>
        <b/>
        <sz val="18"/>
        <rFont val="Times New Roman"/>
        <charset val="134"/>
      </rPr>
      <t>)</t>
    </r>
  </si>
  <si>
    <r>
      <rPr>
        <b/>
        <sz val="18"/>
        <rFont val="宋体"/>
        <charset val="134"/>
      </rPr>
      <t>小区位于月牙湖街道富丽山庄社区，建筑面积</t>
    </r>
    <r>
      <rPr>
        <b/>
        <sz val="18"/>
        <rFont val="Times New Roman"/>
        <charset val="134"/>
      </rPr>
      <t>3.17</t>
    </r>
    <r>
      <rPr>
        <b/>
        <sz val="18"/>
        <rFont val="宋体"/>
        <charset val="134"/>
      </rPr>
      <t>万平方米。改造内容包含建筑本体修缮提升、小区配套设施同步完善等。</t>
    </r>
  </si>
  <si>
    <r>
      <rPr>
        <b/>
        <sz val="18"/>
        <rFont val="宋体"/>
        <charset val="134"/>
      </rPr>
      <t>明商集团</t>
    </r>
    <r>
      <rPr>
        <b/>
        <sz val="18"/>
        <rFont val="Times New Roman"/>
        <charset val="134"/>
      </rPr>
      <t xml:space="preserve">
</t>
    </r>
    <r>
      <rPr>
        <b/>
        <sz val="18"/>
        <rFont val="宋体"/>
        <charset val="134"/>
      </rPr>
      <t>月牙湖街道</t>
    </r>
  </si>
  <si>
    <r>
      <rPr>
        <b/>
        <sz val="18"/>
        <rFont val="宋体"/>
        <charset val="134"/>
      </rPr>
      <t>根据街道反馈，居民改造诉求强烈。由于面积较大，根据街道意见逐年实施改造</t>
    </r>
  </si>
  <si>
    <r>
      <rPr>
        <b/>
        <sz val="18"/>
        <rFont val="宋体"/>
        <charset val="134"/>
      </rPr>
      <t>★将军塘小区</t>
    </r>
    <r>
      <rPr>
        <b/>
        <sz val="18"/>
        <rFont val="Times New Roman"/>
        <charset val="134"/>
      </rPr>
      <t>8</t>
    </r>
    <r>
      <rPr>
        <b/>
        <sz val="18"/>
        <rFont val="宋体"/>
        <charset val="134"/>
      </rPr>
      <t>幢</t>
    </r>
  </si>
  <si>
    <r>
      <rPr>
        <b/>
        <sz val="18"/>
        <rFont val="宋体"/>
        <charset val="134"/>
      </rPr>
      <t>小区位于光华路街道海福巷社区，建筑面积</t>
    </r>
    <r>
      <rPr>
        <b/>
        <sz val="18"/>
        <rFont val="Times New Roman"/>
        <charset val="134"/>
      </rPr>
      <t>0.25</t>
    </r>
    <r>
      <rPr>
        <b/>
        <sz val="18"/>
        <rFont val="宋体"/>
        <charset val="134"/>
      </rPr>
      <t>万平方米。改造内容包含建筑本体修缮提升、小区配套设施同步完善等。</t>
    </r>
  </si>
  <si>
    <r>
      <rPr>
        <b/>
        <sz val="18"/>
        <rFont val="宋体"/>
        <charset val="134"/>
      </rPr>
      <t>越城集团</t>
    </r>
    <r>
      <rPr>
        <b/>
        <sz val="18"/>
        <rFont val="Times New Roman"/>
        <charset val="134"/>
      </rPr>
      <t xml:space="preserve">
</t>
    </r>
    <r>
      <rPr>
        <b/>
        <sz val="18"/>
        <rFont val="宋体"/>
        <charset val="134"/>
      </rPr>
      <t>光华路街道</t>
    </r>
  </si>
  <si>
    <r>
      <rPr>
        <b/>
        <sz val="18"/>
        <rFont val="宋体"/>
        <charset val="134"/>
      </rPr>
      <t>屋面渗漏等情况较为严重，居民于近期向市信访局及中央巡视组反馈改造诉求</t>
    </r>
  </si>
  <si>
    <r>
      <rPr>
        <b/>
        <sz val="18"/>
        <rFont val="宋体"/>
        <charset val="134"/>
      </rPr>
      <t>★富民坊北区（富民坊</t>
    </r>
    <r>
      <rPr>
        <b/>
        <sz val="18"/>
        <rFont val="Times New Roman"/>
        <charset val="134"/>
      </rPr>
      <t>2—36</t>
    </r>
    <r>
      <rPr>
        <b/>
        <sz val="18"/>
        <rFont val="宋体"/>
        <charset val="134"/>
      </rPr>
      <t>号、明瓦廊</t>
    </r>
    <r>
      <rPr>
        <b/>
        <sz val="18"/>
        <rFont val="Times New Roman"/>
        <charset val="134"/>
      </rPr>
      <t>6—12</t>
    </r>
    <r>
      <rPr>
        <b/>
        <sz val="18"/>
        <rFont val="宋体"/>
        <charset val="134"/>
      </rPr>
      <t>号、明瓦廊</t>
    </r>
    <r>
      <rPr>
        <b/>
        <sz val="18"/>
        <rFont val="Times New Roman"/>
        <charset val="134"/>
      </rPr>
      <t>20</t>
    </r>
    <r>
      <rPr>
        <b/>
        <sz val="18"/>
        <rFont val="宋体"/>
        <charset val="134"/>
      </rPr>
      <t>号）</t>
    </r>
  </si>
  <si>
    <r>
      <rPr>
        <b/>
        <sz val="18"/>
        <rFont val="宋体"/>
        <charset val="134"/>
      </rPr>
      <t>小区位于朝天宫街道张府园社区，建筑面积</t>
    </r>
    <r>
      <rPr>
        <b/>
        <sz val="18"/>
        <rFont val="Times New Roman"/>
        <charset val="134"/>
      </rPr>
      <t>2.35</t>
    </r>
    <r>
      <rPr>
        <b/>
        <sz val="18"/>
        <rFont val="宋体"/>
        <charset val="134"/>
      </rPr>
      <t>万平方米。改造内容包含建筑本体修缮提升、小区配套设施同步完善等。</t>
    </r>
  </si>
  <si>
    <r>
      <rPr>
        <b/>
        <sz val="18"/>
        <rFont val="宋体"/>
        <charset val="134"/>
      </rPr>
      <t>新街口片区老旧小区，助力打造活力中心区</t>
    </r>
  </si>
  <si>
    <r>
      <rPr>
        <b/>
        <sz val="18"/>
        <rFont val="宋体"/>
        <charset val="134"/>
      </rPr>
      <t>（</t>
    </r>
    <r>
      <rPr>
        <b/>
        <sz val="18"/>
        <rFont val="Times New Roman"/>
        <charset val="134"/>
      </rPr>
      <t>10</t>
    </r>
    <r>
      <rPr>
        <b/>
        <sz val="18"/>
        <rFont val="宋体"/>
        <charset val="134"/>
      </rPr>
      <t>）</t>
    </r>
  </si>
  <si>
    <r>
      <rPr>
        <b/>
        <sz val="18"/>
        <rFont val="宋体"/>
        <charset val="134"/>
      </rPr>
      <t>★南台巷东</t>
    </r>
    <r>
      <rPr>
        <b/>
        <sz val="18"/>
        <rFont val="Times New Roman"/>
        <charset val="134"/>
      </rPr>
      <t>1—3</t>
    </r>
    <r>
      <rPr>
        <b/>
        <sz val="18"/>
        <rFont val="宋体"/>
        <charset val="134"/>
      </rPr>
      <t>号、</t>
    </r>
    <r>
      <rPr>
        <b/>
        <sz val="18"/>
        <rFont val="Times New Roman"/>
        <charset val="134"/>
      </rPr>
      <t>5—7</t>
    </r>
    <r>
      <rPr>
        <b/>
        <sz val="18"/>
        <rFont val="宋体"/>
        <charset val="134"/>
      </rPr>
      <t>号</t>
    </r>
  </si>
  <si>
    <r>
      <rPr>
        <b/>
        <sz val="18"/>
        <rFont val="宋体"/>
        <charset val="134"/>
      </rPr>
      <t>小区位于朝天宫街道俞家巷社区，建筑面积</t>
    </r>
    <r>
      <rPr>
        <b/>
        <sz val="18"/>
        <rFont val="Times New Roman"/>
        <charset val="134"/>
      </rPr>
      <t>0.47</t>
    </r>
    <r>
      <rPr>
        <b/>
        <sz val="18"/>
        <rFont val="宋体"/>
        <charset val="134"/>
      </rPr>
      <t>万平方米。改造内容包含建筑本体修缮提升、小区配套设施同步完善等。</t>
    </r>
  </si>
  <si>
    <r>
      <rPr>
        <b/>
        <sz val="18"/>
        <rFont val="宋体"/>
        <charset val="134"/>
      </rPr>
      <t>（</t>
    </r>
    <r>
      <rPr>
        <b/>
        <sz val="18"/>
        <rFont val="Times New Roman"/>
        <charset val="134"/>
      </rPr>
      <t>11</t>
    </r>
    <r>
      <rPr>
        <b/>
        <sz val="18"/>
        <rFont val="宋体"/>
        <charset val="134"/>
      </rPr>
      <t>）</t>
    </r>
  </si>
  <si>
    <r>
      <rPr>
        <b/>
        <sz val="18"/>
        <rFont val="宋体"/>
        <charset val="134"/>
      </rPr>
      <t>★饮虹园片区（饮虹园</t>
    </r>
    <r>
      <rPr>
        <b/>
        <sz val="18"/>
        <rFont val="Times New Roman"/>
        <charset val="134"/>
      </rPr>
      <t>1—1</t>
    </r>
    <r>
      <rPr>
        <b/>
        <sz val="18"/>
        <rFont val="宋体"/>
        <charset val="134"/>
      </rPr>
      <t>、</t>
    </r>
    <r>
      <rPr>
        <b/>
        <sz val="18"/>
        <rFont val="Times New Roman"/>
        <charset val="134"/>
      </rPr>
      <t>4-6</t>
    </r>
    <r>
      <rPr>
        <b/>
        <sz val="18"/>
        <rFont val="宋体"/>
        <charset val="134"/>
      </rPr>
      <t>、</t>
    </r>
    <r>
      <rPr>
        <b/>
        <sz val="18"/>
        <rFont val="Times New Roman"/>
        <charset val="134"/>
      </rPr>
      <t>9</t>
    </r>
    <r>
      <rPr>
        <b/>
        <sz val="18"/>
        <rFont val="宋体"/>
        <charset val="134"/>
      </rPr>
      <t>、</t>
    </r>
    <r>
      <rPr>
        <b/>
        <sz val="18"/>
        <rFont val="Times New Roman"/>
        <charset val="134"/>
      </rPr>
      <t>10</t>
    </r>
    <r>
      <rPr>
        <b/>
        <sz val="18"/>
        <rFont val="宋体"/>
        <charset val="134"/>
      </rPr>
      <t>、</t>
    </r>
    <r>
      <rPr>
        <b/>
        <sz val="18"/>
        <rFont val="Times New Roman"/>
        <charset val="134"/>
      </rPr>
      <t>13</t>
    </r>
    <r>
      <rPr>
        <b/>
        <sz val="18"/>
        <rFont val="宋体"/>
        <charset val="134"/>
      </rPr>
      <t>、</t>
    </r>
    <r>
      <rPr>
        <b/>
        <sz val="18"/>
        <rFont val="Times New Roman"/>
        <charset val="134"/>
      </rPr>
      <t>16—18</t>
    </r>
    <r>
      <rPr>
        <b/>
        <sz val="18"/>
        <rFont val="宋体"/>
        <charset val="134"/>
      </rPr>
      <t>号）</t>
    </r>
  </si>
  <si>
    <r>
      <rPr>
        <b/>
        <sz val="18"/>
        <rFont val="宋体"/>
        <charset val="134"/>
      </rPr>
      <t>小区位于夫子庙街道饮虹园社区，建筑面积</t>
    </r>
    <r>
      <rPr>
        <b/>
        <sz val="18"/>
        <rFont val="Times New Roman"/>
        <charset val="134"/>
      </rPr>
      <t>1.74</t>
    </r>
    <r>
      <rPr>
        <b/>
        <sz val="18"/>
        <rFont val="宋体"/>
        <charset val="134"/>
      </rPr>
      <t>万平方米。改造内容包含建筑本体修缮提升、小区配套设施同步完善等。</t>
    </r>
  </si>
  <si>
    <r>
      <rPr>
        <b/>
        <sz val="18"/>
        <rFont val="宋体"/>
        <charset val="134"/>
      </rPr>
      <t>位于文旅热度较高的</t>
    </r>
    <r>
      <rPr>
        <b/>
        <sz val="18"/>
        <rFont val="Times New Roman"/>
        <charset val="134"/>
      </rPr>
      <t>“</t>
    </r>
    <r>
      <rPr>
        <b/>
        <sz val="18"/>
        <rFont val="宋体"/>
        <charset val="134"/>
      </rPr>
      <t>三七八巷片区</t>
    </r>
    <r>
      <rPr>
        <b/>
        <sz val="18"/>
        <rFont val="Times New Roman"/>
        <charset val="134"/>
      </rPr>
      <t>”</t>
    </r>
    <r>
      <rPr>
        <b/>
        <sz val="18"/>
        <rFont val="宋体"/>
        <charset val="134"/>
      </rPr>
      <t>，整体环境较差、居民改造诉求高</t>
    </r>
  </si>
  <si>
    <r>
      <rPr>
        <b/>
        <sz val="18"/>
        <rFont val="宋体"/>
        <charset val="134"/>
      </rPr>
      <t>（</t>
    </r>
    <r>
      <rPr>
        <b/>
        <sz val="18"/>
        <rFont val="Times New Roman"/>
        <charset val="134"/>
      </rPr>
      <t>12</t>
    </r>
    <r>
      <rPr>
        <b/>
        <sz val="18"/>
        <rFont val="宋体"/>
        <charset val="134"/>
      </rPr>
      <t>）</t>
    </r>
  </si>
  <si>
    <r>
      <rPr>
        <b/>
        <sz val="18"/>
        <rFont val="宋体"/>
        <charset val="134"/>
      </rPr>
      <t>★瞻园路</t>
    </r>
    <r>
      <rPr>
        <b/>
        <sz val="18"/>
        <rFont val="Times New Roman"/>
        <charset val="134"/>
      </rPr>
      <t>181—189</t>
    </r>
    <r>
      <rPr>
        <b/>
        <sz val="18"/>
        <rFont val="宋体"/>
        <charset val="134"/>
      </rPr>
      <t>号</t>
    </r>
  </si>
  <si>
    <r>
      <rPr>
        <b/>
        <sz val="18"/>
        <rFont val="宋体"/>
        <charset val="134"/>
      </rPr>
      <t>小区位于夫子庙街道金陵路社区，建筑面积</t>
    </r>
    <r>
      <rPr>
        <b/>
        <sz val="18"/>
        <rFont val="Times New Roman"/>
        <charset val="134"/>
      </rPr>
      <t>0.34</t>
    </r>
    <r>
      <rPr>
        <b/>
        <sz val="18"/>
        <rFont val="宋体"/>
        <charset val="134"/>
      </rPr>
      <t>万平方米。改造内容包含建筑本体修缮提升、小区配套设施同步完善等。</t>
    </r>
  </si>
  <si>
    <r>
      <rPr>
        <b/>
        <sz val="18"/>
        <rFont val="宋体"/>
        <charset val="134"/>
      </rPr>
      <t>位于夫子庙景区，屋顶渗漏、墙皮脱落情况较为严重，通过改造提升片区文旅形象</t>
    </r>
  </si>
  <si>
    <r>
      <rPr>
        <b/>
        <sz val="18"/>
        <rFont val="宋体"/>
        <charset val="134"/>
      </rPr>
      <t>（</t>
    </r>
    <r>
      <rPr>
        <b/>
        <sz val="18"/>
        <rFont val="Times New Roman"/>
        <charset val="134"/>
      </rPr>
      <t>13</t>
    </r>
    <r>
      <rPr>
        <b/>
        <sz val="18"/>
        <rFont val="宋体"/>
        <charset val="134"/>
      </rPr>
      <t>）</t>
    </r>
  </si>
  <si>
    <t>★来凤小区（仓顶一片区）</t>
  </si>
  <si>
    <r>
      <rPr>
        <b/>
        <sz val="18"/>
        <rFont val="宋体"/>
        <charset val="134"/>
      </rPr>
      <t>小区位于双塘街道太平苑社区，建筑面积</t>
    </r>
    <r>
      <rPr>
        <b/>
        <sz val="18"/>
        <rFont val="Times New Roman"/>
        <charset val="134"/>
      </rPr>
      <t>5.15</t>
    </r>
    <r>
      <rPr>
        <b/>
        <sz val="18"/>
        <rFont val="宋体"/>
        <charset val="134"/>
      </rPr>
      <t>万平方米。改造内容包含建筑本体修缮提升、小区配套设施同步完善等。</t>
    </r>
  </si>
  <si>
    <r>
      <rPr>
        <b/>
        <sz val="18"/>
        <rFont val="宋体"/>
        <charset val="134"/>
      </rPr>
      <t>该片区来凤小区三期，前两期均已立项实施</t>
    </r>
  </si>
  <si>
    <r>
      <rPr>
        <b/>
        <sz val="18"/>
        <rFont val="宋体"/>
        <charset val="134"/>
      </rPr>
      <t>（</t>
    </r>
    <r>
      <rPr>
        <b/>
        <sz val="18"/>
        <rFont val="Times New Roman"/>
        <charset val="134"/>
      </rPr>
      <t>14</t>
    </r>
    <r>
      <rPr>
        <b/>
        <sz val="18"/>
        <rFont val="宋体"/>
        <charset val="134"/>
      </rPr>
      <t>）</t>
    </r>
  </si>
  <si>
    <t>★来凤小区（仓顶二片区）</t>
  </si>
  <si>
    <r>
      <rPr>
        <b/>
        <sz val="18"/>
        <rFont val="宋体"/>
        <charset val="134"/>
      </rPr>
      <t>小区位于双塘街道太平苑社区，建筑面积</t>
    </r>
    <r>
      <rPr>
        <b/>
        <sz val="18"/>
        <rFont val="Times New Roman"/>
        <charset val="134"/>
      </rPr>
      <t>2.22</t>
    </r>
    <r>
      <rPr>
        <b/>
        <sz val="18"/>
        <rFont val="宋体"/>
        <charset val="134"/>
      </rPr>
      <t>万平方米。改造内容包含建筑本体修缮提升、小区配套设施同步完善等。</t>
    </r>
  </si>
  <si>
    <r>
      <rPr>
        <b/>
        <sz val="18"/>
        <rFont val="宋体"/>
        <charset val="134"/>
      </rPr>
      <t>（</t>
    </r>
    <r>
      <rPr>
        <b/>
        <sz val="18"/>
        <rFont val="Times New Roman"/>
        <charset val="134"/>
      </rPr>
      <t>15</t>
    </r>
    <r>
      <rPr>
        <b/>
        <sz val="18"/>
        <rFont val="宋体"/>
        <charset val="134"/>
      </rPr>
      <t>）</t>
    </r>
  </si>
  <si>
    <t>★玉带园高层</t>
  </si>
  <si>
    <r>
      <rPr>
        <b/>
        <sz val="18"/>
        <rFont val="宋体"/>
        <charset val="134"/>
      </rPr>
      <t>小区位于双塘街道玉带园社区，建筑面积</t>
    </r>
    <r>
      <rPr>
        <b/>
        <sz val="18"/>
        <rFont val="Times New Roman"/>
        <charset val="134"/>
      </rPr>
      <t>3.9</t>
    </r>
    <r>
      <rPr>
        <b/>
        <sz val="18"/>
        <rFont val="宋体"/>
        <charset val="134"/>
      </rPr>
      <t>万平方米。改造内容包含建筑本体修缮提升、小区配套设施同步完善等。</t>
    </r>
  </si>
  <si>
    <r>
      <rPr>
        <b/>
        <sz val="18"/>
        <rFont val="宋体"/>
        <charset val="134"/>
      </rPr>
      <t>小区为市房产局下属单位管理的公房，已被列入南京市高层住宅小区设备设施类消防隐患问题整改目录</t>
    </r>
  </si>
  <si>
    <r>
      <rPr>
        <b/>
        <sz val="18"/>
        <rFont val="宋体"/>
        <charset val="134"/>
      </rPr>
      <t>（</t>
    </r>
    <r>
      <rPr>
        <b/>
        <sz val="18"/>
        <rFont val="Times New Roman"/>
        <charset val="134"/>
      </rPr>
      <t>16</t>
    </r>
    <r>
      <rPr>
        <b/>
        <sz val="18"/>
        <rFont val="宋体"/>
        <charset val="134"/>
      </rPr>
      <t>）</t>
    </r>
  </si>
  <si>
    <t>★路子铺小区（北片区）</t>
  </si>
  <si>
    <r>
      <rPr>
        <b/>
        <sz val="18"/>
        <rFont val="宋体"/>
        <charset val="134"/>
      </rPr>
      <t>小区位于中华门街道路子铺社区，建筑面积</t>
    </r>
    <r>
      <rPr>
        <b/>
        <sz val="18"/>
        <rFont val="Times New Roman"/>
        <charset val="134"/>
      </rPr>
      <t>2.66</t>
    </r>
    <r>
      <rPr>
        <b/>
        <sz val="18"/>
        <rFont val="宋体"/>
        <charset val="134"/>
      </rPr>
      <t>万平方米。改造内容包含建筑本体修缮提升、小区配套设施同步完善等。</t>
    </r>
  </si>
  <si>
    <r>
      <rPr>
        <b/>
        <sz val="18"/>
        <rFont val="Times New Roman"/>
        <charset val="134"/>
      </rPr>
      <t>1</t>
    </r>
    <r>
      <rPr>
        <b/>
        <sz val="18"/>
        <rFont val="宋体"/>
        <charset val="134"/>
      </rPr>
      <t>、小区整体环境较差，居民改造诉求强烈；</t>
    </r>
    <r>
      <rPr>
        <b/>
        <sz val="18"/>
        <rFont val="Times New Roman"/>
        <charset val="134"/>
      </rPr>
      <t>2</t>
    </r>
    <r>
      <rPr>
        <b/>
        <sz val="18"/>
        <rFont val="宋体"/>
        <charset val="134"/>
      </rPr>
      <t>、小区南侧六幢房屋，需待临近的佰汇广场施工结束、完成沉降观测后，再考虑纳入改造计划</t>
    </r>
  </si>
  <si>
    <r>
      <rPr>
        <b/>
        <sz val="18"/>
        <rFont val="宋体"/>
        <charset val="134"/>
      </rPr>
      <t>（</t>
    </r>
    <r>
      <rPr>
        <b/>
        <sz val="18"/>
        <rFont val="Times New Roman"/>
        <charset val="134"/>
      </rPr>
      <t>17</t>
    </r>
    <r>
      <rPr>
        <b/>
        <sz val="18"/>
        <rFont val="宋体"/>
        <charset val="134"/>
      </rPr>
      <t>）</t>
    </r>
  </si>
  <si>
    <r>
      <rPr>
        <b/>
        <sz val="18"/>
        <rFont val="宋体"/>
        <charset val="134"/>
      </rPr>
      <t>★扇骨里小区北片区</t>
    </r>
  </si>
  <si>
    <r>
      <rPr>
        <b/>
        <sz val="18"/>
        <rFont val="宋体"/>
        <charset val="134"/>
      </rPr>
      <t>小区位于秦虹街道扇骨里社区，建筑面积</t>
    </r>
    <r>
      <rPr>
        <b/>
        <sz val="18"/>
        <rFont val="Times New Roman"/>
        <charset val="134"/>
      </rPr>
      <t>2.48</t>
    </r>
    <r>
      <rPr>
        <b/>
        <sz val="18"/>
        <rFont val="宋体"/>
        <charset val="134"/>
      </rPr>
      <t>万平方米。改造内容包含建筑本体修缮提升、小区配套设施同步完善等。</t>
    </r>
  </si>
  <si>
    <r>
      <rPr>
        <b/>
        <sz val="18"/>
        <rFont val="宋体"/>
        <charset val="134"/>
      </rPr>
      <t>壹城集团</t>
    </r>
    <r>
      <rPr>
        <b/>
        <sz val="18"/>
        <rFont val="Times New Roman"/>
        <charset val="134"/>
      </rPr>
      <t xml:space="preserve">
</t>
    </r>
    <r>
      <rPr>
        <b/>
        <sz val="18"/>
        <rFont val="宋体"/>
        <charset val="134"/>
      </rPr>
      <t>秦虹街道</t>
    </r>
  </si>
  <si>
    <r>
      <rPr>
        <b/>
        <sz val="18"/>
        <rFont val="Times New Roman"/>
        <charset val="134"/>
      </rPr>
      <t>1</t>
    </r>
    <r>
      <rPr>
        <b/>
        <sz val="18"/>
        <rFont val="宋体"/>
        <charset val="134"/>
      </rPr>
      <t>、位于扇骨里片区，除沿街面以外整体环境较为一般；</t>
    </r>
    <r>
      <rPr>
        <b/>
        <sz val="18"/>
        <rFont val="Times New Roman"/>
        <charset val="134"/>
      </rPr>
      <t>2</t>
    </r>
    <r>
      <rPr>
        <b/>
        <sz val="18"/>
        <rFont val="宋体"/>
        <charset val="134"/>
      </rPr>
      <t>、居民改造诉求强烈，产生过网络舆情，区委主要领导曾批示</t>
    </r>
  </si>
  <si>
    <r>
      <rPr>
        <b/>
        <sz val="20"/>
        <rFont val="方正楷体简体"/>
        <charset val="134"/>
      </rPr>
      <t>六</t>
    </r>
  </si>
  <si>
    <r>
      <rPr>
        <b/>
        <sz val="20"/>
        <rFont val="方正楷体简体"/>
        <charset val="134"/>
      </rPr>
      <t>城市建设管理</t>
    </r>
  </si>
  <si>
    <t>秦淮区城市生命线安全工程建设推进工作</t>
  </si>
  <si>
    <t>为认真贯彻落实国家、省、市决策部署，打造宜居、韧性、智慧城市，围绕“综合监管+智慧监测”要求，软硬件同步建设，整合构建1个市级监管系统和8个风险场景专项应用，设立燃气管线、城市内涝、供水管网、桥梁、道路、地下管线交互、第三方施工、综合管廊等风险应用场景。</t>
  </si>
  <si>
    <r>
      <rPr>
        <b/>
        <sz val="18"/>
        <rFont val="Times New Roman"/>
        <charset val="134"/>
      </rPr>
      <t>6</t>
    </r>
    <r>
      <rPr>
        <b/>
        <sz val="18"/>
        <rFont val="宋体"/>
        <charset val="134"/>
      </rPr>
      <t>月底前完成初步实施方案</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</si>
</sst>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0_ "/>
  </numFmts>
  <fonts count="40">
    <font>
      <sz val="12"/>
      <name val="宋体"/>
      <charset val="134"/>
    </font>
    <font>
      <b/>
      <sz val="48"/>
      <name val="Times New Roman"/>
      <charset val="134"/>
    </font>
    <font>
      <b/>
      <sz val="18"/>
      <name val="Times New Roman"/>
      <charset val="134"/>
    </font>
    <font>
      <b/>
      <sz val="16"/>
      <name val="Times New Roman"/>
      <charset val="134"/>
    </font>
    <font>
      <sz val="18"/>
      <name val="Times New Roman"/>
      <charset val="134"/>
    </font>
    <font>
      <b/>
      <sz val="12"/>
      <name val="Times New Roman"/>
      <charset val="134"/>
    </font>
    <font>
      <b/>
      <sz val="24"/>
      <name val="Times New Roman"/>
      <charset val="134"/>
    </font>
    <font>
      <b/>
      <sz val="20"/>
      <name val="Times New Roman"/>
      <charset val="134"/>
    </font>
    <font>
      <b/>
      <sz val="18"/>
      <name val="宋体"/>
      <charset val="134"/>
    </font>
    <font>
      <b/>
      <sz val="18"/>
      <name val="方正书宋简体"/>
      <charset val="134"/>
    </font>
    <font>
      <b/>
      <sz val="18"/>
      <name val="Times New Roman"/>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8"/>
      <color indexed="62"/>
      <name val="宋体"/>
      <charset val="134"/>
    </font>
    <font>
      <sz val="11"/>
      <color indexed="8"/>
      <name val="宋体"/>
      <charset val="134"/>
    </font>
    <font>
      <sz val="12"/>
      <name val="Times New Roman"/>
      <charset val="134"/>
    </font>
    <font>
      <sz val="12"/>
      <color indexed="8"/>
      <name val="宋体"/>
      <charset val="134"/>
    </font>
    <font>
      <b/>
      <sz val="18"/>
      <name val="方正黑体简体"/>
      <charset val="134"/>
    </font>
    <font>
      <b/>
      <sz val="18"/>
      <name val="宋体"/>
      <charset val="0"/>
    </font>
    <font>
      <b/>
      <sz val="20"/>
      <name val="方正楷体简体"/>
      <charset val="134"/>
    </font>
    <font>
      <b/>
      <sz val="18"/>
      <name val="方正书宋简体"/>
      <charset val="0"/>
    </font>
    <font>
      <b/>
      <sz val="48"/>
      <name val="方正小标宋简体"/>
      <charset val="134"/>
    </font>
  </fonts>
  <fills count="34">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6"/>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s>
  <cellStyleXfs count="106">
    <xf numFmtId="0" fontId="0" fillId="0" borderId="0"/>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11"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2" applyNumberFormat="0" applyFill="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19" fillId="0" borderId="0" applyNumberFormat="0" applyFill="0" applyBorder="0" applyAlignment="0" applyProtection="0">
      <alignment vertical="center"/>
    </xf>
    <xf numFmtId="0" fontId="20" fillId="3" borderId="14" applyNumberFormat="0" applyAlignment="0" applyProtection="0">
      <alignment vertical="center"/>
    </xf>
    <xf numFmtId="0" fontId="21" fillId="4" borderId="15" applyNumberFormat="0" applyAlignment="0" applyProtection="0">
      <alignment vertical="center"/>
    </xf>
    <xf numFmtId="0" fontId="22" fillId="4" borderId="14" applyNumberFormat="0" applyAlignment="0" applyProtection="0">
      <alignment vertical="center"/>
    </xf>
    <xf numFmtId="0" fontId="23" fillId="5" borderId="16" applyNumberFormat="0" applyAlignment="0" applyProtection="0">
      <alignment vertical="center"/>
    </xf>
    <xf numFmtId="0" fontId="24" fillId="0" borderId="17" applyNumberFormat="0" applyFill="0" applyAlignment="0" applyProtection="0">
      <alignment vertical="center"/>
    </xf>
    <xf numFmtId="0" fontId="25" fillId="0" borderId="18"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pplyNumberFormat="0" applyFill="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11" fillId="0" borderId="0"/>
    <xf numFmtId="0" fontId="11" fillId="0" borderId="0"/>
    <xf numFmtId="0" fontId="32" fillId="0" borderId="0"/>
    <xf numFmtId="0" fontId="32" fillId="0" borderId="0"/>
    <xf numFmtId="0" fontId="32" fillId="0" borderId="0"/>
    <xf numFmtId="0" fontId="32" fillId="0" borderId="0"/>
    <xf numFmtId="0" fontId="0" fillId="0" borderId="0"/>
    <xf numFmtId="0" fontId="0" fillId="0" borderId="0"/>
    <xf numFmtId="0" fontId="11" fillId="0" borderId="0">
      <alignment vertical="center"/>
    </xf>
    <xf numFmtId="0" fontId="0" fillId="0" borderId="0"/>
    <xf numFmtId="0" fontId="0" fillId="0" borderId="0"/>
    <xf numFmtId="0" fontId="0" fillId="0" borderId="0"/>
    <xf numFmtId="0" fontId="0" fillId="0" borderId="0" applyProtection="0"/>
    <xf numFmtId="0" fontId="0" fillId="0" borderId="0" applyProtection="0"/>
    <xf numFmtId="0" fontId="11" fillId="0" borderId="0">
      <alignment vertical="center"/>
    </xf>
    <xf numFmtId="0" fontId="11"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11" fillId="0" borderId="0">
      <alignment vertical="center"/>
    </xf>
    <xf numFmtId="0" fontId="11" fillId="0" borderId="0">
      <alignment vertical="center"/>
    </xf>
    <xf numFmtId="0" fontId="0" fillId="0" borderId="0"/>
    <xf numFmtId="0" fontId="0" fillId="0" borderId="0"/>
    <xf numFmtId="0" fontId="0" fillId="0" borderId="0">
      <alignment vertical="center"/>
    </xf>
    <xf numFmtId="0" fontId="0" fillId="0" borderId="0">
      <alignment vertical="center"/>
    </xf>
    <xf numFmtId="0" fontId="33" fillId="0" borderId="0"/>
    <xf numFmtId="0" fontId="0" fillId="33" borderId="19" applyNumberFormat="0" applyFont="0" applyAlignment="0" applyProtection="0">
      <alignment vertical="center"/>
    </xf>
    <xf numFmtId="0" fontId="34" fillId="0" borderId="0" applyProtection="0">
      <alignment vertical="center"/>
    </xf>
  </cellStyleXfs>
  <cellXfs count="73">
    <xf numFmtId="0" fontId="0" fillId="0" borderId="0" xfId="0"/>
    <xf numFmtId="0" fontId="1" fillId="0" borderId="0" xfId="0" applyFont="1" applyFill="1" applyBorder="1" applyAlignment="1" applyProtection="1">
      <alignment vertical="center" wrapText="1"/>
      <protection locked="0"/>
    </xf>
    <xf numFmtId="0" fontId="2"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2" fillId="0" borderId="0" xfId="0" applyFont="1" applyFill="1"/>
    <xf numFmtId="0" fontId="4" fillId="0" borderId="0" xfId="0" applyFont="1" applyFill="1" applyBorder="1" applyAlignment="1" applyProtection="1">
      <alignment vertical="center" wrapText="1"/>
      <protection locked="0"/>
    </xf>
    <xf numFmtId="176" fontId="2" fillId="0" borderId="0" xfId="0" applyNumberFormat="1" applyFont="1" applyFill="1" applyBorder="1" applyAlignment="1" applyProtection="1">
      <alignment vertical="center" wrapText="1"/>
      <protection locked="0"/>
    </xf>
    <xf numFmtId="0" fontId="2" fillId="0" borderId="0" xfId="0" applyFont="1" applyFill="1" applyAlignment="1" applyProtection="1">
      <alignment vertical="center" wrapText="1"/>
      <protection locked="0"/>
    </xf>
    <xf numFmtId="0" fontId="2" fillId="0" borderId="0" xfId="0" applyFont="1" applyFill="1" applyBorder="1" applyAlignment="1" applyProtection="1">
      <alignment horizontal="left" vertical="center" wrapText="1"/>
      <protection locked="0"/>
    </xf>
    <xf numFmtId="49" fontId="5" fillId="0" borderId="0" xfId="0" applyNumberFormat="1" applyFont="1" applyFill="1" applyBorder="1" applyAlignment="1" applyProtection="1">
      <alignment horizontal="center" vertical="center" wrapText="1"/>
      <protection locked="0"/>
    </xf>
    <xf numFmtId="0" fontId="5" fillId="0" borderId="0" xfId="0" applyFont="1" applyFill="1" applyBorder="1" applyAlignment="1" applyProtection="1">
      <alignment horizontal="justify" vertical="center"/>
      <protection locked="0"/>
    </xf>
    <xf numFmtId="0" fontId="5" fillId="0" borderId="0" xfId="0" applyFont="1" applyFill="1" applyBorder="1" applyAlignment="1" applyProtection="1">
      <alignment horizontal="center" vertical="center" wrapText="1"/>
      <protection locked="0"/>
    </xf>
    <xf numFmtId="0" fontId="5" fillId="0" borderId="0" xfId="0" applyFont="1" applyFill="1" applyBorder="1" applyAlignment="1" applyProtection="1">
      <alignment horizontal="justify" vertical="center" wrapText="1"/>
      <protection locked="0"/>
    </xf>
    <xf numFmtId="0" fontId="5" fillId="0" borderId="0" xfId="0" applyFont="1" applyFill="1" applyBorder="1" applyAlignment="1" applyProtection="1">
      <alignment vertical="center" wrapText="1"/>
      <protection locked="0"/>
    </xf>
    <xf numFmtId="176" fontId="1" fillId="0" borderId="0" xfId="0" applyNumberFormat="1" applyFont="1" applyFill="1" applyBorder="1" applyAlignment="1" applyProtection="1">
      <alignment horizontal="center" vertical="center" wrapText="1"/>
      <protection locked="0"/>
    </xf>
    <xf numFmtId="176" fontId="1" fillId="0" borderId="0" xfId="0" applyNumberFormat="1" applyFont="1" applyFill="1" applyBorder="1" applyAlignment="1" applyProtection="1">
      <alignment horizontal="justify" vertical="center"/>
      <protection locked="0"/>
    </xf>
    <xf numFmtId="176" fontId="1" fillId="0" borderId="0" xfId="0" applyNumberFormat="1" applyFont="1" applyFill="1" applyBorder="1" applyAlignment="1" applyProtection="1">
      <alignment horizontal="justify" vertical="center" wrapText="1"/>
      <protection locked="0"/>
    </xf>
    <xf numFmtId="0" fontId="6" fillId="0" borderId="0" xfId="0" applyFont="1" applyFill="1" applyBorder="1" applyAlignment="1" applyProtection="1">
      <alignment vertical="center" wrapText="1"/>
      <protection locked="0"/>
    </xf>
    <xf numFmtId="176" fontId="2" fillId="0" borderId="1" xfId="0" applyNumberFormat="1" applyFont="1" applyFill="1" applyBorder="1" applyAlignment="1" applyProtection="1">
      <alignment horizontal="center" vertical="center" wrapText="1"/>
      <protection locked="0"/>
    </xf>
    <xf numFmtId="176" fontId="2" fillId="0" borderId="1" xfId="0" applyNumberFormat="1" applyFont="1" applyFill="1" applyBorder="1" applyAlignment="1" applyProtection="1">
      <alignment horizontal="center" vertical="center"/>
      <protection locked="0"/>
    </xf>
    <xf numFmtId="176" fontId="2" fillId="0" borderId="2" xfId="0" applyNumberFormat="1"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176" fontId="2" fillId="0" borderId="3" xfId="0" applyNumberFormat="1" applyFont="1" applyFill="1" applyBorder="1" applyAlignment="1" applyProtection="1">
      <alignment horizontal="center" vertical="center" wrapText="1"/>
      <protection locked="0"/>
    </xf>
    <xf numFmtId="176" fontId="2" fillId="0" borderId="1" xfId="0" applyNumberFormat="1" applyFont="1" applyFill="1" applyBorder="1" applyAlignment="1">
      <alignment horizontal="center" vertical="center" wrapText="1"/>
    </xf>
    <xf numFmtId="176" fontId="2" fillId="0" borderId="4" xfId="0" applyNumberFormat="1" applyFont="1" applyFill="1" applyBorder="1" applyAlignment="1" applyProtection="1">
      <alignment horizontal="center" vertical="center" wrapText="1"/>
      <protection locked="0"/>
    </xf>
    <xf numFmtId="176" fontId="2" fillId="0" borderId="1" xfId="0" applyNumberFormat="1" applyFont="1" applyFill="1" applyBorder="1" applyAlignment="1" applyProtection="1">
      <alignment horizontal="justify" vertical="center"/>
      <protection locked="0"/>
    </xf>
    <xf numFmtId="176" fontId="2" fillId="0" borderId="1" xfId="0" applyNumberFormat="1" applyFont="1" applyFill="1" applyBorder="1" applyAlignment="1" applyProtection="1">
      <alignment horizontal="left" vertical="center"/>
      <protection locked="0"/>
    </xf>
    <xf numFmtId="176" fontId="2" fillId="0" borderId="4" xfId="0" applyNumberFormat="1" applyFont="1" applyFill="1" applyBorder="1" applyAlignment="1" applyProtection="1">
      <alignment horizontal="justify" vertical="center" wrapText="1"/>
      <protection locked="0"/>
    </xf>
    <xf numFmtId="177" fontId="2" fillId="0" borderId="0" xfId="0" applyNumberFormat="1" applyFont="1" applyFill="1" applyBorder="1" applyAlignment="1" applyProtection="1">
      <alignment vertical="center" wrapText="1"/>
      <protection locked="0"/>
    </xf>
    <xf numFmtId="176" fontId="2" fillId="0" borderId="5" xfId="0" applyNumberFormat="1" applyFont="1" applyFill="1" applyBorder="1" applyAlignment="1" applyProtection="1">
      <alignment horizontal="justify" vertical="center"/>
      <protection locked="0"/>
    </xf>
    <xf numFmtId="176" fontId="2" fillId="0" borderId="6" xfId="0" applyNumberFormat="1" applyFont="1" applyFill="1" applyBorder="1" applyAlignment="1" applyProtection="1">
      <alignment horizontal="left" vertical="center"/>
      <protection locked="0"/>
    </xf>
    <xf numFmtId="176" fontId="2" fillId="0" borderId="7" xfId="0" applyNumberFormat="1" applyFont="1" applyFill="1" applyBorder="1" applyAlignment="1" applyProtection="1">
      <alignment horizontal="justify" vertical="center"/>
      <protection locked="0"/>
    </xf>
    <xf numFmtId="176" fontId="7" fillId="0" borderId="1" xfId="0" applyNumberFormat="1" applyFont="1" applyFill="1" applyBorder="1" applyAlignment="1" applyProtection="1">
      <alignment horizontal="center" vertical="center" wrapText="1"/>
      <protection locked="0"/>
    </xf>
    <xf numFmtId="176" fontId="7" fillId="0" borderId="8" xfId="0" applyNumberFormat="1" applyFont="1" applyFill="1" applyBorder="1" applyAlignment="1" applyProtection="1">
      <alignment horizontal="justify" vertical="center"/>
      <protection locked="0"/>
    </xf>
    <xf numFmtId="176" fontId="7" fillId="0" borderId="9" xfId="0" applyNumberFormat="1" applyFont="1" applyFill="1" applyBorder="1" applyAlignment="1" applyProtection="1">
      <alignment horizontal="left" vertical="center" wrapText="1"/>
      <protection locked="0"/>
    </xf>
    <xf numFmtId="176" fontId="7" fillId="0" borderId="10" xfId="0" applyNumberFormat="1" applyFont="1" applyFill="1" applyBorder="1" applyAlignment="1" applyProtection="1">
      <alignment horizontal="justify" vertical="center" wrapText="1"/>
      <protection locked="0"/>
    </xf>
    <xf numFmtId="176" fontId="3" fillId="0" borderId="1" xfId="0" applyNumberFormat="1" applyFont="1" applyFill="1" applyBorder="1" applyAlignment="1" applyProtection="1">
      <alignment horizontal="center" vertical="center" wrapText="1"/>
      <protection locked="0"/>
    </xf>
    <xf numFmtId="176" fontId="3" fillId="0" borderId="1" xfId="0" applyNumberFormat="1" applyFont="1" applyFill="1" applyBorder="1" applyAlignment="1" applyProtection="1">
      <alignment horizontal="justify" vertical="center" wrapText="1"/>
      <protection locked="0"/>
    </xf>
    <xf numFmtId="176" fontId="2" fillId="0" borderId="1" xfId="0" applyNumberFormat="1" applyFont="1" applyFill="1" applyBorder="1" applyAlignment="1" applyProtection="1">
      <alignment horizontal="justify" vertical="center" wrapText="1"/>
      <protection locked="0"/>
    </xf>
    <xf numFmtId="176" fontId="8" fillId="0" borderId="1" xfId="0" applyNumberFormat="1" applyFont="1" applyFill="1" applyBorder="1" applyAlignment="1" applyProtection="1">
      <alignment horizontal="justify" vertical="center" wrapText="1"/>
      <protection locked="0"/>
    </xf>
    <xf numFmtId="176" fontId="7" fillId="0" borderId="5" xfId="0" applyNumberFormat="1" applyFont="1" applyFill="1" applyBorder="1" applyAlignment="1" applyProtection="1">
      <alignment horizontal="justify" vertical="center"/>
      <protection locked="0"/>
    </xf>
    <xf numFmtId="176" fontId="7" fillId="0" borderId="6" xfId="0" applyNumberFormat="1" applyFont="1" applyFill="1" applyBorder="1" applyAlignment="1" applyProtection="1">
      <alignment horizontal="left" vertical="center" wrapText="1"/>
      <protection locked="0"/>
    </xf>
    <xf numFmtId="176" fontId="7" fillId="0" borderId="7" xfId="0" applyNumberFormat="1" applyFont="1" applyFill="1" applyBorder="1" applyAlignment="1" applyProtection="1">
      <alignment horizontal="justify" vertical="center" wrapText="1"/>
      <protection locked="0"/>
    </xf>
    <xf numFmtId="176" fontId="9" fillId="0" borderId="8" xfId="0" applyNumberFormat="1" applyFont="1" applyFill="1" applyBorder="1" applyAlignment="1" applyProtection="1">
      <alignment horizontal="justify" vertical="center" wrapText="1"/>
      <protection locked="0"/>
    </xf>
    <xf numFmtId="176" fontId="2" fillId="0" borderId="9" xfId="0" applyNumberFormat="1" applyFont="1" applyFill="1" applyBorder="1" applyAlignment="1" applyProtection="1">
      <alignment horizontal="left" vertical="center" wrapText="1"/>
      <protection locked="0"/>
    </xf>
    <xf numFmtId="176" fontId="2" fillId="0" borderId="10" xfId="0" applyNumberFormat="1" applyFont="1" applyFill="1" applyBorder="1" applyAlignment="1" applyProtection="1">
      <alignment horizontal="justify" vertical="center" wrapText="1"/>
      <protection locked="0"/>
    </xf>
    <xf numFmtId="176" fontId="2" fillId="0" borderId="8" xfId="0" applyNumberFormat="1" applyFont="1" applyFill="1" applyBorder="1" applyAlignment="1" applyProtection="1">
      <alignment horizontal="justify" vertical="center"/>
      <protection locked="0"/>
    </xf>
    <xf numFmtId="176" fontId="2" fillId="0" borderId="0" xfId="0" applyNumberFormat="1" applyFont="1" applyFill="1" applyBorder="1" applyAlignment="1" applyProtection="1">
      <alignment horizontal="justify" vertical="center" wrapText="1"/>
      <protection locked="0"/>
    </xf>
    <xf numFmtId="49" fontId="2" fillId="0" borderId="1" xfId="0" applyNumberFormat="1" applyFont="1" applyFill="1" applyBorder="1" applyAlignment="1" applyProtection="1">
      <alignment horizontal="center" vertical="center" wrapText="1"/>
      <protection locked="0"/>
    </xf>
    <xf numFmtId="176" fontId="8" fillId="0" borderId="1" xfId="0" applyNumberFormat="1" applyFont="1" applyFill="1" applyBorder="1" applyAlignment="1" applyProtection="1">
      <alignment horizontal="justify" vertical="center"/>
      <protection locked="0"/>
    </xf>
    <xf numFmtId="176" fontId="10" fillId="0" borderId="1" xfId="0" applyNumberFormat="1" applyFont="1" applyFill="1" applyBorder="1" applyAlignment="1">
      <alignment horizontal="center" vertical="center" wrapText="1"/>
    </xf>
    <xf numFmtId="176" fontId="2" fillId="0" borderId="2" xfId="0" applyNumberFormat="1" applyFont="1" applyFill="1" applyBorder="1" applyAlignment="1" applyProtection="1">
      <alignment horizontal="justify" vertical="center" wrapText="1"/>
      <protection locked="0"/>
    </xf>
    <xf numFmtId="176" fontId="10" fillId="0" borderId="1" xfId="0" applyNumberFormat="1" applyFont="1" applyFill="1" applyBorder="1" applyAlignment="1" applyProtection="1">
      <alignment horizontal="center" vertical="center" wrapText="1"/>
      <protection locked="0"/>
    </xf>
    <xf numFmtId="176" fontId="9" fillId="0" borderId="1" xfId="0" applyNumberFormat="1" applyFont="1" applyFill="1" applyBorder="1" applyAlignment="1" applyProtection="1">
      <alignment horizontal="justify" vertical="center" wrapText="1"/>
      <protection locked="0"/>
    </xf>
    <xf numFmtId="176" fontId="7"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justify" vertical="center" wrapText="1"/>
    </xf>
    <xf numFmtId="0" fontId="4" fillId="0" borderId="0" xfId="0" applyFont="1" applyFill="1" applyBorder="1" applyAlignment="1" applyProtection="1">
      <alignment horizontal="center" vertical="center" wrapText="1"/>
      <protection locked="0"/>
    </xf>
    <xf numFmtId="49" fontId="2" fillId="0" borderId="2"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justify" vertical="center" wrapText="1"/>
      <protection locked="0"/>
    </xf>
    <xf numFmtId="176" fontId="9" fillId="0" borderId="1" xfId="0" applyNumberFormat="1" applyFont="1" applyFill="1" applyBorder="1" applyAlignment="1" applyProtection="1">
      <alignment horizontal="center" vertical="center" wrapText="1"/>
      <protection locked="0"/>
    </xf>
    <xf numFmtId="176" fontId="2" fillId="0" borderId="9" xfId="0" applyNumberFormat="1" applyFont="1" applyFill="1" applyBorder="1" applyAlignment="1" applyProtection="1">
      <alignment horizontal="left" vertical="center"/>
      <protection locked="0"/>
    </xf>
    <xf numFmtId="176" fontId="2" fillId="0" borderId="10" xfId="0" applyNumberFormat="1" applyFont="1" applyFill="1" applyBorder="1" applyAlignment="1" applyProtection="1">
      <alignment horizontal="justify" vertical="center"/>
      <protection locked="0"/>
    </xf>
    <xf numFmtId="176" fontId="9" fillId="0" borderId="1" xfId="0" applyNumberFormat="1" applyFont="1" applyFill="1" applyBorder="1" applyAlignment="1" applyProtection="1">
      <alignment horizontal="justify" vertical="center"/>
      <protection locked="0"/>
    </xf>
    <xf numFmtId="0" fontId="2" fillId="0" borderId="1" xfId="0" applyFont="1" applyFill="1" applyBorder="1" applyAlignment="1" applyProtection="1">
      <alignment vertical="center" wrapText="1"/>
      <protection locked="0"/>
    </xf>
    <xf numFmtId="0" fontId="2" fillId="0" borderId="1" xfId="0" applyFont="1" applyFill="1" applyBorder="1" applyAlignment="1" applyProtection="1">
      <alignment horizontal="justify" vertical="center" wrapText="1"/>
      <protection locked="0"/>
    </xf>
    <xf numFmtId="176" fontId="3" fillId="0" borderId="0" xfId="0" applyNumberFormat="1" applyFont="1" applyFill="1" applyBorder="1" applyAlignment="1" applyProtection="1">
      <alignment vertical="center" wrapText="1"/>
      <protection locked="0"/>
    </xf>
    <xf numFmtId="49" fontId="10" fillId="0" borderId="1" xfId="0" applyNumberFormat="1" applyFont="1" applyFill="1" applyBorder="1" applyAlignment="1" applyProtection="1">
      <alignment horizontal="center" vertical="center" wrapText="1"/>
      <protection locked="0"/>
    </xf>
    <xf numFmtId="176" fontId="2" fillId="0" borderId="0" xfId="0" applyNumberFormat="1" applyFont="1" applyFill="1" applyAlignment="1" applyProtection="1">
      <alignment horizontal="center" vertical="center" wrapText="1"/>
      <protection locked="0"/>
    </xf>
    <xf numFmtId="176" fontId="2" fillId="0" borderId="1" xfId="0" applyNumberFormat="1" applyFont="1" applyFill="1" applyBorder="1" applyAlignment="1" applyProtection="1">
      <alignment horizontal="left" vertical="center" wrapText="1"/>
      <protection locked="0"/>
    </xf>
    <xf numFmtId="176" fontId="2" fillId="0" borderId="0" xfId="0" applyNumberFormat="1" applyFont="1" applyFill="1" applyBorder="1" applyAlignment="1" applyProtection="1">
      <alignment horizontal="center" vertical="center" wrapText="1"/>
      <protection locked="0"/>
    </xf>
    <xf numFmtId="178" fontId="2" fillId="0" borderId="1"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177" fontId="2" fillId="0" borderId="1" xfId="0" applyNumberFormat="1" applyFont="1" applyFill="1" applyBorder="1" applyAlignment="1" applyProtection="1">
      <alignment horizontal="center" vertical="center" wrapText="1"/>
      <protection locked="0"/>
    </xf>
  </cellXfs>
  <cellStyles count="10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标题 5" xfId="49"/>
    <cellStyle name="常规 10" xfId="50"/>
    <cellStyle name="常规 10 10 2 2" xfId="51"/>
    <cellStyle name="常规 10 10 2 2 3" xfId="52"/>
    <cellStyle name="常规 10 10 2 2 3 2" xfId="53"/>
    <cellStyle name="常规 10 10 2 2 3 2 2" xfId="54"/>
    <cellStyle name="常规 10 10 2 2 3 3" xfId="55"/>
    <cellStyle name="常规 10 10 2 2 3 3 2" xfId="56"/>
    <cellStyle name="常规 10 2" xfId="57"/>
    <cellStyle name="常规 10 2 2 2 2 2 2" xfId="58"/>
    <cellStyle name="常规 10 2 2 2 2 2 2 2" xfId="59"/>
    <cellStyle name="常规 10 2 3 2 2" xfId="60"/>
    <cellStyle name="常规 10 2 3 2 2 2" xfId="61"/>
    <cellStyle name="常规 11 2 2" xfId="62"/>
    <cellStyle name="常规 11 2 2 2" xfId="63"/>
    <cellStyle name="常规 12" xfId="64"/>
    <cellStyle name="常规 12 2" xfId="65"/>
    <cellStyle name="常规 12 2 2" xfId="66"/>
    <cellStyle name="常规 12 3" xfId="67"/>
    <cellStyle name="常规 2" xfId="68"/>
    <cellStyle name="常规 2 10 2 2" xfId="69"/>
    <cellStyle name="常规 2 10 2 2 2" xfId="70"/>
    <cellStyle name="常规 2 10 2 2 2 2 2" xfId="71"/>
    <cellStyle name="常规 2 10 2 2 2 2 2 2" xfId="72"/>
    <cellStyle name="常规 2 10 2 2 4 2" xfId="73"/>
    <cellStyle name="常规 2 10 2 2 4 2 2" xfId="74"/>
    <cellStyle name="常规 2 11 11" xfId="75"/>
    <cellStyle name="常规 2 11 11 2" xfId="76"/>
    <cellStyle name="常规 2 2" xfId="77"/>
    <cellStyle name="常规 2 2 2 3 2 2" xfId="78"/>
    <cellStyle name="常规 2 2 2 3 2 2 2" xfId="79"/>
    <cellStyle name="常规 2 3" xfId="80"/>
    <cellStyle name="常规 21" xfId="81"/>
    <cellStyle name="常规 21 2" xfId="82"/>
    <cellStyle name="常规 3" xfId="83"/>
    <cellStyle name="常规 3 2" xfId="84"/>
    <cellStyle name="常规 35" xfId="85"/>
    <cellStyle name="常规 35 2" xfId="86"/>
    <cellStyle name="常规 35 2 2" xfId="87"/>
    <cellStyle name="常规 35 2 2 2" xfId="88"/>
    <cellStyle name="常规 38" xfId="89"/>
    <cellStyle name="常规 38 2" xfId="90"/>
    <cellStyle name="常规 39" xfId="91"/>
    <cellStyle name="常规 39 2" xfId="92"/>
    <cellStyle name="常规 4" xfId="93"/>
    <cellStyle name="常规 4 2" xfId="94"/>
    <cellStyle name="常规 4 2 2 9" xfId="95"/>
    <cellStyle name="常规 4 2 2 9 2" xfId="96"/>
    <cellStyle name="常规 4 30" xfId="97"/>
    <cellStyle name="常规 4 30 2" xfId="98"/>
    <cellStyle name="常规 42" xfId="99"/>
    <cellStyle name="常规 5" xfId="100"/>
    <cellStyle name="常规 6 10 2" xfId="101"/>
    <cellStyle name="常规 6 10 2 2" xfId="102"/>
    <cellStyle name="普通_活用表_亿元表" xfId="103"/>
    <cellStyle name="注释 2" xfId="104"/>
    <cellStyle name="常规 27" xfId="105"/>
  </cellStyles>
  <tableStyles count="0" defaultTableStyle="TableStyleMedium9" defaultPivotStyle="PivotStyleLight16"/>
  <colors>
    <mruColors>
      <color rgb="00FFFFFF"/>
      <color rgb="00F79646"/>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1"/>
          <c:order val="1"/>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2"/>
          <c:order val="2"/>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3"/>
          <c:order val="3"/>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4"/>
          <c:order val="4"/>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5"/>
          <c:order val="5"/>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6"/>
          <c:order val="6"/>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7"/>
          <c:order val="7"/>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8"/>
          <c:order val="8"/>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9"/>
          <c:order val="9"/>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10"/>
          <c:order val="10"/>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11"/>
          <c:order val="11"/>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12"/>
          <c:order val="12"/>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13"/>
          <c:order val="13"/>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14"/>
          <c:order val="14"/>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15"/>
          <c:order val="15"/>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16"/>
          <c:order val="16"/>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17"/>
          <c:order val="17"/>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18"/>
          <c:order val="18"/>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19"/>
          <c:order val="19"/>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20"/>
          <c:order val="20"/>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21"/>
          <c:order val="21"/>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22"/>
          <c:order val="22"/>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ser>
          <c:idx val="23"/>
          <c:order val="23"/>
          <c:tx>
            <c:strRef>
              <c:f>'2026年计划项目表'!#REF!</c:f>
              <c:strCache>
                <c:ptCount val="1"/>
                <c:pt idx="0">
                  <c:v/>
                </c:pt>
              </c:strCache>
            </c:strRef>
          </c:tx>
          <c:invertIfNegative val="0"/>
          <c:dLbls>
            <c:delete val="1"/>
          </c:dLbls>
          <c:val>
            <c:numRef>
              <c:f>'2026年计划项目表'!#REF!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'2026年计划项目表'!$C$13:$AI$209</c15:sqref>
                        </c15:formulaRef>
                      </c:ext>
                    </c:extLst>
                    <c:multiLvlStrCache>
                      <c:ptCount val="21"/>
                      <c:lvl>
                        <c:pt idx="0" c:formatCode="0_ ">
                          <c:v>A</c:v>
                        </c:pt>
                        <c:pt idx="1" c:formatCode="0_ ">
                          <c:v>小区位于中华门街道路子铺社区，建筑面积2.66万平方米。改造内容包含建筑本体修缮提升、小区配套设施同步完善等。</c:v>
                        </c:pt>
                        <c:pt idx="2" c:formatCode="0_ ">
                          <c:v>2026</c:v>
                        </c:pt>
                        <c:pt idx="3" c:formatCode="0_ ">
                          <c:v>798</c:v>
                        </c:pt>
                        <c:pt idx="4" c:formatCode="0_ ">
                          <c:v>0</c:v>
                        </c:pt>
                        <c:pt idx="5" c:formatCode="0_ ">
                          <c:v>0</c:v>
                        </c:pt>
                        <c:pt idx="6" c:formatCode="0_ ">
                          <c:v>798</c:v>
                        </c:pt>
                        <c:pt idx="7" c:formatCode="0_ ">
                          <c:v>798</c:v>
                        </c:pt>
                        <c:pt idx="8" c:formatCode="0_ ">
                          <c:v>0</c:v>
                        </c:pt>
                        <c:pt idx="9" c:formatCode="0_ ">
                          <c:v>319</c:v>
                        </c:pt>
                        <c:pt idx="10" c:formatCode="0_ ">
                          <c:v>0</c:v>
                        </c:pt>
                        <c:pt idx="11" c:formatCode="0_ ">
                          <c:v>0</c:v>
                        </c:pt>
                        <c:pt idx="12" c:formatCode="0_ ">
                          <c:v>0</c:v>
                        </c:pt>
                        <c:pt idx="13" c:formatCode="0_ ">
                          <c:v>479</c:v>
                        </c:pt>
                        <c:pt idx="14" c:formatCode="0_ ">
                          <c:v>0</c:v>
                        </c:pt>
                        <c:pt idx="15" c:formatCode="0_ ">
                          <c:v>0</c:v>
                        </c:pt>
                        <c:pt idx="16" c:formatCode="0_ ">
                          <c:v>0</c:v>
                        </c:pt>
                        <c:pt idx="17" c:formatCode="0_ ">
                          <c:v>0</c:v>
                        </c:pt>
                        <c:pt idx="18" c:formatCode="0_ ">
                          <c:v>房产局</c:v>
                        </c:pt>
                        <c:pt idx="19" c:formatCode="0_ ">
                          <c:v>越城集团
中华门街道</c:v>
                        </c:pt>
                      </c:lvl>
                      <c:lvl>
                        <c:pt idx="0" c:formatCode="0_ ">
                          <c:v>A</c:v>
                        </c:pt>
                        <c:pt idx="1" c:formatCode="0_ ">
                          <c:v>小区位于双塘街道玉带园社区，建筑面积3.9万平方米。改造内容包含建筑本体修缮提升、小区配套设施同步完善等。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小区位于双塘街道太平苑社区，建筑面积2.22万平方米。改造内容包含建筑本体修缮提升、小区配套设施同步完善等。</c:v>
                        </c:pt>
                        <c:pt idx="2" c:formatCode="0_ ">
                          <c:v>2026</c:v>
                        </c:pt>
                        <c:pt idx="3" c:formatCode="0_ ">
                          <c:v>666</c:v>
                        </c:pt>
                        <c:pt idx="4" c:formatCode="0_ ">
                          <c:v>0</c:v>
                        </c:pt>
                        <c:pt idx="5" c:formatCode="0_ ">
                          <c:v>0</c:v>
                        </c:pt>
                        <c:pt idx="6" c:formatCode="0_ ">
                          <c:v>666</c:v>
                        </c:pt>
                        <c:pt idx="7" c:formatCode="0_ ">
                          <c:v>666</c:v>
                        </c:pt>
                        <c:pt idx="8" c:formatCode="0_ ">
                          <c:v>0</c:v>
                        </c:pt>
                        <c:pt idx="9" c:formatCode="0_ ">
                          <c:v>266</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小区位于双塘街道太平苑社区，建筑面积5.15万平方米。改造内容包含建筑本体修缮提升、小区配套设施同步完善等。</c:v>
                        </c:pt>
                        <c:pt idx="2" c:formatCode="0_ ">
                          <c:v>2026</c:v>
                        </c:pt>
                        <c:pt idx="3" c:formatCode="0_ ">
                          <c:v>1545</c:v>
                        </c:pt>
                        <c:pt idx="4" c:formatCode="0_ ">
                          <c:v>0</c:v>
                        </c:pt>
                        <c:pt idx="5" c:formatCode="0_ ">
                          <c:v>0</c:v>
                        </c:pt>
                        <c:pt idx="6" c:formatCode="0_ ">
                          <c:v>1545</c:v>
                        </c:pt>
                        <c:pt idx="7" c:formatCode="0_ ">
                          <c:v>1545</c:v>
                        </c:pt>
                        <c:pt idx="8" c:formatCode="0_ ">
                          <c:v>0</c:v>
                        </c:pt>
                        <c:pt idx="9" c:formatCode="0_ ">
                          <c:v>618</c:v>
                        </c:pt>
                        <c:pt idx="10" c:formatCode="0_ ">
                          <c:v>0</c:v>
                        </c:pt>
                        <c:pt idx="11" c:formatCode="0_ ">
                          <c:v>0</c:v>
                        </c:pt>
                        <c:pt idx="12" c:formatCode="0_ ">
                          <c:v>0</c:v>
                        </c:pt>
                        <c:pt idx="13" c:formatCode="0_ ">
                          <c:v>927</c:v>
                        </c:pt>
                        <c:pt idx="14" c:formatCode="0_ ">
                          <c:v>0</c:v>
                        </c:pt>
                        <c:pt idx="15" c:formatCode="0_ ">
                          <c:v>0</c:v>
                        </c:pt>
                        <c:pt idx="16" c:formatCode="0_ ">
                          <c:v>0</c:v>
                        </c:pt>
                        <c:pt idx="17" c:formatCode="0_ ">
                          <c:v>0</c:v>
                        </c:pt>
                        <c:pt idx="18" c:formatCode="0_ ">
                          <c:v>房产局</c:v>
                        </c:pt>
                        <c:pt idx="19" c:formatCode="0_ ">
                          <c:v>明商集团
双塘街道</c:v>
                        </c:pt>
                      </c:lvl>
                      <c:lvl>
                        <c:pt idx="0" c:formatCode="0_ ">
                          <c:v>A</c:v>
                        </c:pt>
                        <c:pt idx="1" c:formatCode="0_ ">
                          <c:v>小区位于夫子庙街道金陵路社区，建筑面积0.34万平方米。改造内容包含建筑本体修缮提升、小区配套设施同步完善等。</c:v>
                        </c:pt>
                        <c:pt idx="2" c:formatCode="0_ ">
                          <c:v>2026</c:v>
                        </c:pt>
                        <c:pt idx="3" c:formatCode="0_ ">
                          <c:v>102</c:v>
                        </c:pt>
                        <c:pt idx="4" c:formatCode="0_ ">
                          <c:v>0</c:v>
                        </c:pt>
                        <c:pt idx="5" c:formatCode="0_ ">
                          <c:v>0</c:v>
                        </c:pt>
                        <c:pt idx="6" c:formatCode="0_ ">
                          <c:v>102</c:v>
                        </c:pt>
                        <c:pt idx="7" c:formatCode="0_ ">
                          <c:v>102</c:v>
                        </c:pt>
                        <c:pt idx="8" c:formatCode="0_ ">
                          <c:v>0</c:v>
                        </c:pt>
                        <c:pt idx="9" c:formatCode="0_ ">
                          <c:v>41</c:v>
                        </c:pt>
                        <c:pt idx="10" c:formatCode="0_ ">
                          <c:v>0</c:v>
                        </c:pt>
                        <c:pt idx="11" c:formatCode="0_ ">
                          <c:v>0</c:v>
                        </c:pt>
                        <c:pt idx="12" c:formatCode="0_ ">
                          <c:v>0</c:v>
                        </c:pt>
                        <c:pt idx="13" c:formatCode="0_ ">
                          <c:v>61</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小区位于夫子庙街道饮虹园社区，建筑面积1.74万平方米。改造内容包含建筑本体修缮提升、小区配套设施同步完善等。</c:v>
                        </c:pt>
                        <c:pt idx="2" c:formatCode="0_ ">
                          <c:v>2026</c:v>
                        </c:pt>
                        <c:pt idx="3" c:formatCode="0_ ">
                          <c:v>522</c:v>
                        </c:pt>
                        <c:pt idx="4" c:formatCode="0_ ">
                          <c:v>0</c:v>
                        </c:pt>
                        <c:pt idx="5" c:formatCode="0_ ">
                          <c:v>0</c:v>
                        </c:pt>
                        <c:pt idx="6" c:formatCode="0_ ">
                          <c:v>522</c:v>
                        </c:pt>
                        <c:pt idx="7" c:formatCode="0_ ">
                          <c:v>522</c:v>
                        </c:pt>
                        <c:pt idx="8" c:formatCode="0_ ">
                          <c:v>0</c:v>
                        </c:pt>
                        <c:pt idx="9" c:formatCode="0_ ">
                          <c:v>209</c:v>
                        </c:pt>
                        <c:pt idx="10" c:formatCode="0_ ">
                          <c:v>0</c:v>
                        </c:pt>
                        <c:pt idx="11" c:formatCode="0_ ">
                          <c:v>0</c:v>
                        </c:pt>
                        <c:pt idx="12" c:formatCode="0_ ">
                          <c:v>0</c:v>
                        </c:pt>
                        <c:pt idx="13" c:formatCode="0_ ">
                          <c:v>313</c:v>
                        </c:pt>
                        <c:pt idx="14" c:formatCode="0_ ">
                          <c:v>0</c:v>
                        </c:pt>
                        <c:pt idx="15" c:formatCode="0_ ">
                          <c:v>0</c:v>
                        </c:pt>
                        <c:pt idx="16" c:formatCode="0_ ">
                          <c:v>0</c:v>
                        </c:pt>
                        <c:pt idx="17" c:formatCode="0_ ">
                          <c:v>0</c:v>
                        </c:pt>
                        <c:pt idx="18" c:formatCode="0_ ">
                          <c:v>房产局</c:v>
                        </c:pt>
                        <c:pt idx="19" c:formatCode="0_ ">
                          <c:v>越城集团
夫子庙街道</c:v>
                        </c:pt>
                      </c:lvl>
                      <c:lvl>
                        <c:pt idx="0" c:formatCode="0_ ">
                          <c:v>A</c:v>
                        </c:pt>
                        <c:pt idx="1" c:formatCode="0_ ">
                          <c:v>小区位于朝天宫街道俞家巷社区，建筑面积0.47万平方米。改造内容包含建筑本体修缮提升、小区配套设施同步完善等。</c:v>
                        </c:pt>
                        <c:pt idx="2" c:formatCode="0_ ">
                          <c:v>2026</c:v>
                        </c:pt>
                        <c:pt idx="3" c:formatCode="0_ ">
                          <c:v>141</c:v>
                        </c:pt>
                        <c:pt idx="4" c:formatCode="0_ ">
                          <c:v>0</c:v>
                        </c:pt>
                        <c:pt idx="5" c:formatCode="0_ ">
                          <c:v>0</c:v>
                        </c:pt>
                        <c:pt idx="6" c:formatCode="0_ ">
                          <c:v>141</c:v>
                        </c:pt>
                        <c:pt idx="7" c:formatCode="0_ ">
                          <c:v>141</c:v>
                        </c:pt>
                        <c:pt idx="8" c:formatCode="0_ ">
                          <c:v>0</c:v>
                        </c:pt>
                        <c:pt idx="9" c:formatCode="0_ ">
                          <c:v>56</c:v>
                        </c:pt>
                        <c:pt idx="10" c:formatCode="0_ ">
                          <c:v>0</c:v>
                        </c:pt>
                        <c:pt idx="11" c:formatCode="0_ ">
                          <c:v>0</c:v>
                        </c:pt>
                        <c:pt idx="12" c:formatCode="0_ ">
                          <c:v>0</c:v>
                        </c:pt>
                        <c:pt idx="13" c:formatCode="0_ ">
                          <c:v>85</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小区位于朝天宫街道张府园社区，建筑面积2.35万平方米。改造内容包含建筑本体修缮提升、小区配套设施同步完善等。</c:v>
                        </c:pt>
                        <c:pt idx="2" c:formatCode="0_ ">
                          <c:v>2026</c:v>
                        </c:pt>
                        <c:pt idx="3" c:formatCode="0_ ">
                          <c:v>705</c:v>
                        </c:pt>
                        <c:pt idx="4" c:formatCode="0_ ">
                          <c:v>0</c:v>
                        </c:pt>
                        <c:pt idx="5" c:formatCode="0_ ">
                          <c:v>0</c:v>
                        </c:pt>
                        <c:pt idx="6" c:formatCode="0_ ">
                          <c:v>705</c:v>
                        </c:pt>
                        <c:pt idx="7" c:formatCode="0_ ">
                          <c:v>705</c:v>
                        </c:pt>
                        <c:pt idx="8" c:formatCode="0_ ">
                          <c:v>0</c:v>
                        </c:pt>
                        <c:pt idx="9" c:formatCode="0_ ">
                          <c:v>282</c:v>
                        </c:pt>
                        <c:pt idx="10" c:formatCode="0_ ">
                          <c:v>0</c:v>
                        </c:pt>
                        <c:pt idx="11" c:formatCode="0_ ">
                          <c:v>0</c:v>
                        </c:pt>
                        <c:pt idx="12" c:formatCode="0_ ">
                          <c:v>0</c:v>
                        </c:pt>
                        <c:pt idx="13" c:formatCode="0_ ">
                          <c:v>423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c:v>
                        </c:pt>
                        <c:pt idx="1" c:formatCode="0_ ">
                          <c:v>小区位于光华路街道海福巷社区，建筑面积0.25万平方米。改造内容包含建筑本体修缮提升、小区配套设施同步完善等。</c:v>
                        </c:pt>
                        <c:pt idx="2" c:formatCode="0_ ">
                          <c:v>2026</c:v>
                        </c:pt>
                        <c:pt idx="3" c:formatCode="0_ ">
                          <c:v>75</c:v>
                        </c:pt>
                        <c:pt idx="4" c:formatCode="0_ ">
                          <c:v>0</c:v>
                        </c:pt>
                        <c:pt idx="5" c:formatCode="0_ ">
                          <c:v>0</c:v>
                        </c:pt>
                        <c:pt idx="6" c:formatCode="0_ ">
                          <c:v>75</c:v>
                        </c:pt>
                        <c:pt idx="7" c:formatCode="0_ ">
                          <c:v>75</c:v>
                        </c:pt>
                        <c:pt idx="8" c:formatCode="0_ ">
                          <c:v>0</c:v>
                        </c:pt>
                        <c:pt idx="9" c:formatCode="0_ ">
                          <c:v>30</c:v>
                        </c:pt>
                        <c:pt idx="10" c:formatCode="0_ ">
                          <c:v>0</c:v>
                        </c:pt>
                        <c:pt idx="11" c:formatCode="0_ ">
                          <c:v>0</c:v>
                        </c:pt>
                        <c:pt idx="12" c:formatCode="0_ ">
                          <c:v>0</c:v>
                        </c:pt>
                        <c:pt idx="13" c:formatCode="0_ ">
                          <c:v>45</c:v>
                        </c:pt>
                        <c:pt idx="14" c:formatCode="0_ ">
                          <c:v>0</c:v>
                        </c:pt>
                        <c:pt idx="15" c:formatCode="0_ ">
                          <c:v>0</c:v>
                        </c:pt>
                        <c:pt idx="16" c:formatCode="0_ ">
                          <c:v>0</c:v>
                        </c:pt>
                        <c:pt idx="17" c:formatCode="0_ ">
                          <c:v>0</c:v>
                        </c:pt>
                        <c:pt idx="18" c:formatCode="0_ ">
                          <c:v>房产局</c:v>
                        </c:pt>
                        <c:pt idx="19" c:formatCode="0_ ">
                          <c:v>越城集团
光华路街道</c:v>
                        </c:pt>
                      </c:lvl>
                      <c:lvl>
                        <c:pt idx="0" c:formatCode="0_ ">
                          <c:v>A</c:v>
                        </c:pt>
                        <c:pt idx="1" c:formatCode="0_ ">
                          <c:v>小区位于月牙湖街道富丽山庄社区，建筑面积3.17万平方米。改造内容包含建筑本体修缮提升、小区配套设施同步完善等。</c:v>
                        </c:pt>
                        <c:pt idx="2" c:formatCode="0_ ">
                          <c:v>2026</c:v>
                        </c:pt>
                        <c:pt idx="3" c:formatCode="0_ ">
                          <c:v>951</c:v>
                        </c:pt>
                        <c:pt idx="4" c:formatCode="0_ ">
                          <c:v>0</c:v>
                        </c:pt>
                        <c:pt idx="5" c:formatCode="0_ ">
                          <c:v>0</c:v>
                        </c:pt>
                        <c:pt idx="6" c:formatCode="0_ ">
                          <c:v>951</c:v>
                        </c:pt>
                        <c:pt idx="7" c:formatCode="0_ ">
                          <c:v>951</c:v>
                        </c:pt>
                        <c:pt idx="8" c:formatCode="0_ ">
                          <c:v>0</c:v>
                        </c:pt>
                        <c:pt idx="9" c:formatCode="0_ ">
                          <c:v>380</c:v>
                        </c:pt>
                        <c:pt idx="10" c:formatCode="0_ ">
                          <c:v>0</c:v>
                        </c:pt>
                        <c:pt idx="11" c:formatCode="0_ ">
                          <c:v>0</c:v>
                        </c:pt>
                        <c:pt idx="12" c:formatCode="0_ ">
                          <c:v>0</c:v>
                        </c:pt>
                        <c:pt idx="13" c:formatCode="0_ ">
                          <c:v>571</c:v>
                        </c:pt>
                        <c:pt idx="14" c:formatCode="0_ ">
                          <c:v>0</c:v>
                        </c:pt>
                        <c:pt idx="15" c:formatCode="0_ ">
                          <c:v>0</c:v>
                        </c:pt>
                        <c:pt idx="16" c:formatCode="0_ ">
                          <c:v>0</c:v>
                        </c:pt>
                        <c:pt idx="17" c:formatCode="0_ ">
                          <c:v>0</c:v>
                        </c:pt>
                        <c:pt idx="18" c:formatCode="0_ ">
                          <c:v>房产局</c:v>
                        </c:pt>
                        <c:pt idx="19" c:formatCode="0_ ">
                          <c:v>明商集团
月牙湖街道</c:v>
                        </c:pt>
                      </c:lvl>
                      <c:lvl>
                        <c:pt idx="0" c:formatCode="0_ ">
                          <c:v>A</c:v>
                        </c:pt>
                        <c:pt idx="1" c:formatCode="0_ ">
                          <c:v>小区位于瑞金路街道西华东村社区，建筑面积1.27万平方米。改造内容包含建筑本体修缮提升、小区配套设施同步完善等。</c:v>
                        </c:pt>
                        <c:pt idx="2" c:formatCode="0_ ">
                          <c:v>2026</c:v>
                        </c:pt>
                        <c:pt idx="3" c:formatCode="0_ ">
                          <c:v>381</c:v>
                        </c:pt>
                        <c:pt idx="4" c:formatCode="0_ ">
                          <c:v>0</c:v>
                        </c:pt>
                        <c:pt idx="5" c:formatCode="0_ ">
                          <c:v>0</c:v>
                        </c:pt>
                        <c:pt idx="6" c:formatCode="0_ ">
                          <c:v>381</c:v>
                        </c:pt>
                        <c:pt idx="7" c:formatCode="0_ ">
                          <c:v>381</c:v>
                        </c:pt>
                        <c:pt idx="8" c:formatCode="0_ ">
                          <c:v>0</c:v>
                        </c:pt>
                        <c:pt idx="9" c:formatCode="0_ ">
                          <c:v>152</c:v>
                        </c:pt>
                        <c:pt idx="10" c:formatCode="0_ ">
                          <c:v>0</c:v>
                        </c:pt>
                        <c:pt idx="11" c:formatCode="0_ ">
                          <c:v>0</c:v>
                        </c:pt>
                        <c:pt idx="12" c:formatCode="0_ ">
                          <c:v>0</c:v>
                        </c:pt>
                        <c:pt idx="13" c:formatCode="0_ ">
                          <c:v>229</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c:v>
                        </c:pt>
                        <c:pt idx="1" c:formatCode="0_ ">
                          <c:v>小区位于大光路街道蓝旗新村社区，建筑面积2.94万平方米。改造内容包含建筑本体修缮提升、小区配套设施同步完善等。</c:v>
                        </c:pt>
                        <c:pt idx="2" c:formatCode="0_ ">
                          <c:v>2026</c:v>
                        </c:pt>
                        <c:pt idx="3" c:formatCode="0_ ">
                          <c:v>882</c:v>
                        </c:pt>
                        <c:pt idx="4" c:formatCode="0_ ">
                          <c:v>0</c:v>
                        </c:pt>
                        <c:pt idx="5" c:formatCode="0_ ">
                          <c:v>0</c:v>
                        </c:pt>
                        <c:pt idx="6" c:formatCode="0_ ">
                          <c:v>882</c:v>
                        </c:pt>
                        <c:pt idx="7" c:formatCode="0_ ">
                          <c:v>882</c:v>
                        </c:pt>
                        <c:pt idx="8" c:formatCode="0_ ">
                          <c:v>0</c:v>
                        </c:pt>
                        <c:pt idx="9" c:formatCode="0_ ">
                          <c:v>353</c:v>
                        </c:pt>
                        <c:pt idx="10" c:formatCode="0_ ">
                          <c:v>0</c:v>
                        </c:pt>
                        <c:pt idx="11" c:formatCode="0_ ">
                          <c:v>0</c:v>
                        </c:pt>
                        <c:pt idx="12" c:formatCode="0_ ">
                          <c:v>0</c:v>
                        </c:pt>
                        <c:pt idx="13" c:formatCode="0_ ">
                          <c:v>529</c:v>
                        </c:pt>
                        <c:pt idx="14" c:formatCode="0_ ">
                          <c:v>0</c:v>
                        </c:pt>
                        <c:pt idx="15" c:formatCode="0_ ">
                          <c:v>0</c:v>
                        </c:pt>
                        <c:pt idx="16" c:formatCode="0_ ">
                          <c:v>0</c:v>
                        </c:pt>
                        <c:pt idx="17" c:formatCode="0_ ">
                          <c:v>0</c:v>
                        </c:pt>
                        <c:pt idx="18" c:formatCode="0_ ">
                          <c:v>房产局</c:v>
                        </c:pt>
                        <c:pt idx="19" c:formatCode="0_ ">
                          <c:v>越城集团
大光路街道</c:v>
                        </c:pt>
                      </c:lvl>
                      <c:lvl>
                        <c:pt idx="0" c:formatCode="0_ ">
                          <c:v>A</c:v>
                        </c:pt>
                        <c:pt idx="1" c:formatCode="0_ ">
                          <c:v>小区位于洪武路街道致和新村社区，建筑面积3.75万平方米。改造内容包含建筑本体修缮提升、小区配套设施同步完善等。</c:v>
                        </c:pt>
                        <c:pt idx="2" c:formatCode="0_ ">
                          <c:v>2026</c:v>
                        </c:pt>
                        <c:pt idx="3" c:formatCode="0_ ">
                          <c:v>1125</c:v>
                        </c:pt>
                        <c:pt idx="4" c:formatCode="0_ ">
                          <c:v>0</c:v>
                        </c:pt>
                        <c:pt idx="5" c:formatCode="0_ ">
                          <c:v>0</c:v>
                        </c:pt>
                        <c:pt idx="6" c:formatCode="0_ ">
                          <c:v>1125</c:v>
                        </c:pt>
                        <c:pt idx="7" c:formatCode="0_ ">
                          <c:v>1125</c:v>
                        </c:pt>
                        <c:pt idx="8" c:formatCode="0_ ">
                          <c:v>0</c:v>
                        </c:pt>
                        <c:pt idx="9" c:formatCode="0_ ">
                          <c:v>450</c:v>
                        </c:pt>
                        <c:pt idx="10" c:formatCode="0_ ">
                          <c:v>0</c:v>
                        </c:pt>
                        <c:pt idx="11" c:formatCode="0_ ">
                          <c:v>0</c:v>
                        </c:pt>
                        <c:pt idx="12" c:formatCode="0_ ">
                          <c:v>0</c:v>
                        </c:pt>
                        <c:pt idx="13" c:formatCode="0_ ">
                          <c:v>675</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小区位于洪武路街道棉鞋营社区，建筑面积0.35万平方米。改造内容包含建筑本体修缮提升、小区配套设施同步完善等。</c:v>
                        </c:pt>
                        <c:pt idx="2" c:formatCode="0_ ">
                          <c:v>2026</c:v>
                        </c:pt>
                        <c:pt idx="3" c:formatCode="0_ ">
                          <c:v>105</c:v>
                        </c:pt>
                        <c:pt idx="4" c:formatCode="0_ ">
                          <c:v>0</c:v>
                        </c:pt>
                        <c:pt idx="5" c:formatCode="0_ ">
                          <c:v>0</c:v>
                        </c:pt>
                        <c:pt idx="6" c:formatCode="0_ ">
                          <c:v>105</c:v>
                        </c:pt>
                        <c:pt idx="7" c:formatCode="0_ ">
                          <c:v>105</c:v>
                        </c:pt>
                        <c:pt idx="8" c:formatCode="0_ ">
                          <c:v>0</c:v>
                        </c:pt>
                        <c:pt idx="9" c:formatCode="0_ ">
                          <c:v>42</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小区位于洪武路街道致和新村社区，建筑面积3.9万平方米。改造内容包含建筑本体修缮提升、小区配套设施同步完善等。</c:v>
                        </c:pt>
                        <c:pt idx="2" c:formatCode="0_ ">
                          <c:v>2026</c:v>
                        </c:pt>
                        <c:pt idx="3" c:formatCode="0_ ">
                          <c:v>1170</c:v>
                        </c:pt>
                        <c:pt idx="4" c:formatCode="0_ ">
                          <c:v>0</c:v>
                        </c:pt>
                        <c:pt idx="5" c:formatCode="0_ ">
                          <c:v>0</c:v>
                        </c:pt>
                        <c:pt idx="6" c:formatCode="0_ ">
                          <c:v>1170</c:v>
                        </c:pt>
                        <c:pt idx="7" c:formatCode="0_ ">
                          <c:v>1170</c:v>
                        </c:pt>
                        <c:pt idx="8" c:formatCode="0_ ">
                          <c:v>0</c:v>
                        </c:pt>
                        <c:pt idx="9" c:formatCode="0_ ">
                          <c:v>468</c:v>
                        </c:pt>
                        <c:pt idx="10" c:formatCode="0_ ">
                          <c:v>0</c:v>
                        </c:pt>
                        <c:pt idx="11" c:formatCode="0_ ">
                          <c:v>0</c:v>
                        </c:pt>
                        <c:pt idx="12" c:formatCode="0_ ">
                          <c:v>0</c:v>
                        </c:pt>
                        <c:pt idx="13" c:formatCode="0_ ">
                          <c:v>702</c:v>
                        </c:pt>
                        <c:pt idx="14" c:formatCode="0_ ">
                          <c:v>0</c:v>
                        </c:pt>
                        <c:pt idx="15" c:formatCode="0_ ">
                          <c:v>0</c:v>
                        </c:pt>
                        <c:pt idx="16" c:formatCode="0_ ">
                          <c:v>0</c:v>
                        </c:pt>
                        <c:pt idx="17" c:formatCode="0_ ">
                          <c:v>0</c:v>
                        </c:pt>
                        <c:pt idx="18" c:formatCode="0_ ">
                          <c:v>房产局</c:v>
                        </c:pt>
                        <c:pt idx="19" c:formatCode="0_ ">
                          <c:v>壹城集团
洪武路街道</c:v>
                        </c:pt>
                      </c:lvl>
                      <c:lvl>
                        <c:pt idx="0" c:formatCode="0_ ">
                          <c:v>A</c:v>
                        </c:pt>
                        <c:pt idx="1" c:formatCode="0_ ">
                          <c:v>小区位于五老村街道三条巷社区，建筑面积0.4万平方米。改造内容包含建筑本体修缮提升、小区配套设施同步完善等。</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48</c:v>
                        </c:pt>
                        <c:pt idx="10" c:formatCode="0_ ">
                          <c:v>0</c:v>
                        </c:pt>
                        <c:pt idx="11" c:formatCode="0_ ">
                          <c:v>0</c:v>
                        </c:pt>
                        <c:pt idx="12" c:formatCode="0_ ">
                          <c:v>0</c:v>
                        </c:pt>
                        <c:pt idx="13" c:formatCode="0_ ">
                          <c:v>72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c:v>
                        </c:pt>
                        <c:pt idx="1" c:formatCode="0_ ">
                          <c:v>对致和新村、来凤小区（仓顶一片区及二片区）等老旧小区实施改造，内容包含建筑本体修缮提升、小区配套设施同步完善等。</c:v>
                        </c:pt>
                        <c:pt idx="2" c:formatCode="0_ ">
                          <c:v>2026</c:v>
                        </c:pt>
                        <c:pt idx="3" c:formatCode="0_ ">
                          <c:v>11202</c:v>
                        </c:pt>
                        <c:pt idx="4" c:formatCode="0_ ">
                          <c:v>0</c:v>
                        </c:pt>
                        <c:pt idx="5" c:formatCode="0_ ">
                          <c:v>0</c:v>
                        </c:pt>
                        <c:pt idx="6" c:formatCode="0_ ">
                          <c:v>11202</c:v>
                        </c:pt>
                        <c:pt idx="7" c:formatCode="0_ ">
                          <c:v>11202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0</c:v>
                        </c:pt>
                        <c:pt idx="18" c:formatCode="0_ ">
                          <c:v>房产局</c:v>
                        </c:pt>
                        <c:pt idx="19" c:formatCode="0_ ">
                          <c:v>相关集团
相关街道</c:v>
                        </c:pt>
                      </c:lvl>
                      <c:lvl>
                        <c:pt idx="0" c:formatCode="0_ ">
                          <c:v>A</c:v>
                        </c:pt>
                        <c:pt idx="1" c:formatCode="0_ ">
                          <c:v>小区位于双塘街道玉带园社区，建筑面积3.9万平方米。改造内容包含建筑本体以及小区消防设施同步完善等。</c:v>
                        </c:pt>
                        <c:pt idx="2" c:formatCode="0_ ">
                          <c:v>2026</c:v>
                        </c:pt>
                        <c:pt idx="3" c:formatCode="0_ ">
                          <c:v>450</c:v>
                        </c:pt>
                        <c:pt idx="4" c:formatCode="0_ ">
                          <c:v>0</c:v>
                        </c:pt>
                        <c:pt idx="5" c:formatCode="0_ ">
                          <c:v>0</c:v>
                        </c:pt>
                        <c:pt idx="6" c:formatCode="0_ ">
                          <c:v>450</c:v>
                        </c:pt>
                        <c:pt idx="7" c:formatCode="0_ ">
                          <c:v>450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450</c:v>
                        </c:pt>
                        <c:pt idx="18" c:formatCode="0_ ">
                          <c:v>区消防安全委员会办公室
房产局</c:v>
                        </c:pt>
                        <c:pt idx="19" c:formatCode="0_ ">
                          <c:v>明商集团
双塘街道</c:v>
                        </c:pt>
                        <c:pt idx="20" c:formatCode="0_ ">
                          <c:v>市级消防专项资金。</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3" c:formatCode="0_ ">
                          <c:v>11652</c:v>
                        </c:pt>
                        <c:pt idx="4" c:formatCode="0_ ">
                          <c:v>0</c:v>
                        </c:pt>
                        <c:pt idx="5" c:formatCode="0_ ">
                          <c:v>0</c:v>
                        </c:pt>
                        <c:pt idx="6" c:formatCode="0_ ">
                          <c:v>11652</c:v>
                        </c:pt>
                        <c:pt idx="7" c:formatCode="0_ ">
                          <c:v>11652</c:v>
                        </c:pt>
                        <c:pt idx="8" c:formatCode="0_ ">
                          <c:v>0</c:v>
                        </c:pt>
                        <c:pt idx="9" c:formatCode="0_ ">
                          <c:v>4481</c:v>
                        </c:pt>
                        <c:pt idx="10" c:formatCode="0_ ">
                          <c:v>0</c:v>
                        </c:pt>
                        <c:pt idx="11" c:formatCode="0_ ">
                          <c:v>0</c:v>
                        </c:pt>
                        <c:pt idx="12" c:formatCode="0_ ">
                          <c:v>0</c:v>
                        </c:pt>
                        <c:pt idx="13" c:formatCode="0_ ">
                          <c:v>6721</c:v>
                        </c:pt>
                        <c:pt idx="14" c:formatCode="0_ ">
                          <c:v>0</c:v>
                        </c:pt>
                        <c:pt idx="15" c:formatCode="0_ ">
                          <c:v>0</c:v>
                        </c:pt>
                        <c:pt idx="16" c:formatCode="0_ ">
                          <c:v>0</c:v>
                        </c:pt>
                        <c:pt idx="17" c:formatCode="0_ ">
                          <c:v>450</c:v>
                        </c:pt>
                      </c:lvl>
                      <c:lvl>
                        <c:pt idx="0" c:formatCode="0_ ">
                          <c:v>B+</c:v>
                        </c:pt>
                        <c:pt idx="1" c:formatCode="0_ ">
                          <c:v>东至小王府巷5号清真寺，南至省级机关建邺路168号院，西至省级机关建邺路168号院，北至小王府巷道路。现状占地1200平方米，建面3100平方米，涉及49户，其中：36户成套房、13户非成套房。</c:v>
                        </c:pt>
                        <c:pt idx="2" c:formatCode="0_ ">
                          <c:v>2026-2029</c:v>
                        </c:pt>
                        <c:pt idx="3" c:formatCode="0_ ">
                          <c:v>130</c:v>
                        </c:pt>
                        <c:pt idx="18" c:formatCode="0_ ">
                          <c:v>房产局</c:v>
                        </c:pt>
                        <c:pt idx="19" c:formatCode="0_ ">
                          <c:v>越城集团
朝天宫街道</c:v>
                        </c:pt>
                      </c:lvl>
                      <c:lvl>
                        <c:pt idx="0" c:formatCode="0_ ">
                          <c:v>B+</c:v>
                        </c:pt>
                        <c:pt idx="1" c:formatCode="0_ ">
                          <c:v>北至璇子巷，西至中山南路，南至内秦淮河，东至中华路。项目占地面积约5.7万平方米。结合实际情况，对片区内部支路进行修复、弱电序化、消防设施增补等环境整治相关内容。</c:v>
                        </c:pt>
                        <c:pt idx="2" c:formatCode="0_ ">
                          <c:v>2026</c:v>
                        </c:pt>
                        <c:pt idx="3" c:formatCode="0_ ">
                          <c:v>350</c:v>
                        </c:pt>
                        <c:pt idx="18" c:formatCode="0_ ">
                          <c:v>房产局</c:v>
                        </c:pt>
                        <c:pt idx="19" c:formatCode="0_ ">
                          <c:v>越城集团
双塘街道</c:v>
                        </c:pt>
                      </c:lvl>
                      <c:lvl>
                        <c:pt idx="0" c:formatCode="0_ ">
                          <c:v>B+</c:v>
                        </c:pt>
                        <c:pt idx="1" c:formatCode="0_ ">
                          <c:v>项目位于双塘街道范围，北至长乐路楼房，西至中山南路，南至璇子巷，东至牵牛巷。项目占地面积约1.7万平方米，结合实际情况，对片区内部支路进行修复、弱电序化、消防设施增补等环境整治相关内容。</c:v>
                        </c:pt>
                        <c:pt idx="2" c:formatCode="0_ ">
                          <c:v>2026</c:v>
                        </c:pt>
                        <c:pt idx="3" c:formatCode="0_ ">
                          <c:v>270</c:v>
                        </c:pt>
                        <c:pt idx="18" c:formatCode="0_ ">
                          <c:v>房产局</c:v>
                        </c:pt>
                        <c:pt idx="19" c:formatCode="0_ ">
                          <c:v>越城集团
双塘街道</c:v>
                        </c:pt>
                      </c:lvl>
                      <c:lvl>
                        <c:pt idx="3" c:formatCode="0_ ">
                          <c:v>750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地点：体育里地块：东到八宝前街72号，北到公园路体校，西到体育里7号，南到八宝前街。
规模及内容：对地块实施环境综合整治，共改造建筑外立面约2500平方米，改造路面面积890平方米，增加微型消防柜2套，以及各类配套设施。</c:v>
                        </c:pt>
                        <c:pt idx="2" c:formatCode="0_ ">
                          <c:v>2025-2026</c:v>
                        </c:pt>
                        <c:pt idx="3" c:formatCode="0_ ">
                          <c:v>166</c:v>
                        </c:pt>
                        <c:pt idx="4">
                          <c:v>16.554</c:v>
                        </c:pt>
                        <c:pt idx="5" c:formatCode="0_ ">
                          <c:v>0</c:v>
                        </c:pt>
                        <c:pt idx="6" c:formatCode="0_ ">
                          <c:v>149</c:v>
                        </c:pt>
                        <c:pt idx="7" c:formatCode="0_ ">
                          <c:v>149</c:v>
                        </c:pt>
                        <c:pt idx="8" c:formatCode="0_ ">
                          <c:v>0</c:v>
                        </c:pt>
                        <c:pt idx="9" c:formatCode="0_ ">
                          <c:v>0</c:v>
                        </c:pt>
                        <c:pt idx="10" c:formatCode="0_ ">
                          <c:v>0</c:v>
                        </c:pt>
                        <c:pt idx="11" c:formatCode="0_ ">
                          <c:v>0</c:v>
                        </c:pt>
                        <c:pt idx="12" c:formatCode="0_ ">
                          <c:v>0</c:v>
                        </c:pt>
                        <c:pt idx="13" c:formatCode="0_ ">
                          <c:v>149</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地点：象房村东平房地块：象房村54幢东面至46幢东面（1—54号）。
规模及内容：对地块实施环境综合整治，共改造建筑外立面约2100平方米，改造路面面积650平方米，增加微型消防柜2套，以及各类配套设施。</c:v>
                        </c:pt>
                        <c:pt idx="2" c:formatCode="0_ ">
                          <c:v>2025-2026</c:v>
                        </c:pt>
                        <c:pt idx="3" c:formatCode="0_ ">
                          <c:v>147</c:v>
                        </c:pt>
                        <c:pt idx="4" c:formatCode="0_ ">
                          <c:v>15</c:v>
                        </c:pt>
                        <c:pt idx="5" c:formatCode="0_ ">
                          <c:v>0</c:v>
                        </c:pt>
                        <c:pt idx="6" c:formatCode="0_ ">
                          <c:v>132</c:v>
                        </c:pt>
                        <c:pt idx="7" c:formatCode="0_ ">
                          <c:v>132</c:v>
                        </c:pt>
                        <c:pt idx="8" c:formatCode="0_ ">
                          <c:v>0</c:v>
                        </c:pt>
                        <c:pt idx="9" c:formatCode="0_ ">
                          <c:v>0</c:v>
                        </c:pt>
                        <c:pt idx="10" c:formatCode="0_ ">
                          <c:v>0</c:v>
                        </c:pt>
                        <c:pt idx="11" c:formatCode="0_ ">
                          <c:v>0</c:v>
                        </c:pt>
                        <c:pt idx="12" c:formatCode="0_ ">
                          <c:v>0</c:v>
                        </c:pt>
                        <c:pt idx="13" c:formatCode="0_ ">
                          <c:v>132</c:v>
                        </c:pt>
                        <c:pt idx="14" c:formatCode="0_ ">
                          <c:v>0</c:v>
                        </c:pt>
                        <c:pt idx="15" c:formatCode="0_ ">
                          <c:v>0</c:v>
                        </c:pt>
                        <c:pt idx="16" c:formatCode="0_ ">
                          <c:v>0</c:v>
                        </c:pt>
                        <c:pt idx="17" c:formatCode="0_ ">
                          <c:v>0</c:v>
                        </c:pt>
                        <c:pt idx="18" c:formatCode="0_ ">
                          <c:v>房产局</c:v>
                        </c:pt>
                        <c:pt idx="19" c:formatCode="0_ ">
                          <c:v>明商集团
大光路街道</c:v>
                        </c:pt>
                      </c:lvl>
                      <c:lvl>
                        <c:pt idx="0" c:formatCode="0_ ">
                          <c:v>A
（续建）</c:v>
                        </c:pt>
                        <c:pt idx="1" c:formatCode="0_ ">
                          <c:v>地点：解放路35、36、37号地块：东到瑞金北村37幢、39幢棚户区平房，南到金城厂围墙，西到金城厂围墙，北到久久汽车装潢公司。
规模及内容：对地块实施环境综合整治，共改造建筑外立面约1600平方米，改造路面面积170平方米，增加微型消防柜2套，以及各类配套设施。</c:v>
                        </c:pt>
                        <c:pt idx="2" c:formatCode="0_ ">
                          <c:v>2025-2026</c:v>
                        </c:pt>
                        <c:pt idx="3" c:formatCode="0_ ">
                          <c:v>91</c:v>
                        </c:pt>
                        <c:pt idx="4" c:formatCode="0.00_ ">
                          <c:v>9.07</c:v>
                        </c:pt>
                        <c:pt idx="5" c:formatCode="0_ ">
                          <c:v>0</c:v>
                        </c:pt>
                        <c:pt idx="6" c:formatCode="0_ ">
                          <c:v>82</c:v>
                        </c:pt>
                        <c:pt idx="7" c:formatCode="0_ ">
                          <c:v>82</c:v>
                        </c:pt>
                        <c:pt idx="8" c:formatCode="0_ ">
                          <c:v>0</c:v>
                        </c:pt>
                        <c:pt idx="9" c:formatCode="0_ ">
                          <c:v>0</c:v>
                        </c:pt>
                        <c:pt idx="10" c:formatCode="0_ ">
                          <c:v>0</c:v>
                        </c:pt>
                        <c:pt idx="11" c:formatCode="0_ ">
                          <c:v>0</c:v>
                        </c:pt>
                        <c:pt idx="12" c:formatCode="0_ ">
                          <c:v>0</c:v>
                        </c:pt>
                        <c:pt idx="13" c:formatCode="0_ ">
                          <c:v>82</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地点：中山门小区29号地块：中山门小区6幢南边。
规模及内容：对地块实施环境综合整治，共改造建筑外立面约800平方米，改造路面面积120平方米，增加微型消防柜2套，以及各类配套设施。</c:v>
                        </c:pt>
                        <c:pt idx="2" c:formatCode="0_ ">
                          <c:v>2025-2026</c:v>
                        </c:pt>
                        <c:pt idx="3" c:formatCode="0_ ">
                          <c:v>48</c:v>
                        </c:pt>
                        <c:pt idx="4">
                          <c:v>4.782</c:v>
                        </c:pt>
                        <c:pt idx="5" c:formatCode="0_ ">
                          <c:v>0</c:v>
                        </c:pt>
                        <c:pt idx="6" c:formatCode="0_ ">
                          <c:v>43</c:v>
                        </c:pt>
                        <c:pt idx="7" c:formatCode="0_ ">
                          <c:v>43</c:v>
                        </c:pt>
                        <c:pt idx="8" c:formatCode="0_ ">
                          <c:v>0</c:v>
                        </c:pt>
                        <c:pt idx="9" c:formatCode="0_ ">
                          <c:v>0</c:v>
                        </c:pt>
                        <c:pt idx="10" c:formatCode="0_ ">
                          <c:v>0</c:v>
                        </c:pt>
                        <c:pt idx="11" c:formatCode="0_ ">
                          <c:v>0</c:v>
                        </c:pt>
                        <c:pt idx="12" c:formatCode="0_ ">
                          <c:v>0</c:v>
                        </c:pt>
                        <c:pt idx="13" c:formatCode="0_ ">
                          <c:v>43</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地点：后标营178-188号地块：东到后标营小学，南至市测绘院家属区，西到六十三所家属区，北到后标营路。
规模及内容：对地块实施环境综合整治，共改造建筑外立面约2700平方米，改造路面面积360平方米，以及各类配套设施。</c:v>
                        </c:pt>
                        <c:pt idx="2" c:formatCode="0_ ">
                          <c:v>2025-2026</c:v>
                        </c:pt>
                        <c:pt idx="3" c:formatCode="0_ ">
                          <c:v>119</c:v>
                        </c:pt>
                        <c:pt idx="4">
                          <c:v>11.895</c:v>
                        </c:pt>
                        <c:pt idx="5" c:formatCode="0_ ">
                          <c:v>0</c:v>
                        </c:pt>
                        <c:pt idx="6" c:formatCode="0_ ">
                          <c:v>107</c:v>
                        </c:pt>
                        <c:pt idx="7" c:formatCode="0_ ">
                          <c:v>107</c:v>
                        </c:pt>
                        <c:pt idx="8" c:formatCode="0_ ">
                          <c:v>0</c:v>
                        </c:pt>
                        <c:pt idx="9" c:formatCode="0_ ">
                          <c:v>0</c:v>
                        </c:pt>
                        <c:pt idx="10" c:formatCode="0_ ">
                          <c:v>0</c:v>
                        </c:pt>
                        <c:pt idx="11" c:formatCode="0_ ">
                          <c:v>0</c:v>
                        </c:pt>
                        <c:pt idx="12" c:formatCode="0_ ">
                          <c:v>0</c:v>
                        </c:pt>
                        <c:pt idx="13" c:formatCode="0_ ">
                          <c:v>107</c:v>
                        </c:pt>
                        <c:pt idx="14" c:formatCode="0_ ">
                          <c:v>0</c:v>
                        </c:pt>
                        <c:pt idx="15" c:formatCode="0_ ">
                          <c:v>0</c:v>
                        </c:pt>
                        <c:pt idx="16" c:formatCode="0_ ">
                          <c:v>0</c:v>
                        </c:pt>
                        <c:pt idx="17" c:formatCode="0_ ">
                          <c:v>0</c:v>
                        </c:pt>
                        <c:pt idx="18" c:formatCode="0_ ">
                          <c:v>房产局</c:v>
                        </c:pt>
                        <c:pt idx="19" c:formatCode="0_ ">
                          <c:v>明商集团
瑞金路街道</c:v>
                        </c:pt>
                      </c:lvl>
                      <c:lvl>
                        <c:pt idx="0" c:formatCode="0_ ">
                          <c:v>A
（续建）</c:v>
                        </c:pt>
                        <c:pt idx="1" c:formatCode="0_ ">
                          <c:v>地点：棉鞋营35—41号地块：东到棉鞋营，北到棉鞋营北巷，南、西到454医院院墙。
规模及内容：对地块实施环境综合整治，共改造建筑外立面约1500平方米，改造路面面积250平方米，增加微型消防柜2套，以及各类配套设施。</c:v>
                        </c:pt>
                        <c:pt idx="2" c:formatCode="0_ ">
                          <c:v>2025-2026</c:v>
                        </c:pt>
                        <c:pt idx="3" c:formatCode="0_ ">
                          <c:v>85</c:v>
                        </c:pt>
                        <c:pt idx="4">
                          <c:v>8.461</c:v>
                        </c:pt>
                        <c:pt idx="5" c:formatCode="0_ ">
                          <c:v>0</c:v>
                        </c:pt>
                        <c:pt idx="6" c:formatCode="0_ ">
                          <c:v>77</c:v>
                        </c:pt>
                        <c:pt idx="7" c:formatCode="0_ ">
                          <c:v>77</c:v>
                        </c:pt>
                        <c:pt idx="8" c:formatCode="0_ ">
                          <c:v>0</c:v>
                        </c:pt>
                        <c:pt idx="9" c:formatCode="0_ ">
                          <c:v>0</c:v>
                        </c:pt>
                        <c:pt idx="10" c:formatCode="0_ ">
                          <c:v>0</c:v>
                        </c:pt>
                        <c:pt idx="11" c:formatCode="0_ ">
                          <c:v>0</c:v>
                        </c:pt>
                        <c:pt idx="12" c:formatCode="0_ ">
                          <c:v>0</c:v>
                        </c:pt>
                        <c:pt idx="13" c:formatCode="0_ ">
                          <c:v>77</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地点：火瓦巷18—24号地块：北至火瓦巷小学，西到火瓦巷，东到外贸公寓，南至马府西街。
规模及内容：对地块实施环境综合整治，共改造建筑外立面约1900平方米，改造路面面积350平方米，增加微型消防柜2套，以及各类配套设施。</c:v>
                        </c:pt>
                        <c:pt idx="2" c:formatCode="0_ ">
                          <c:v>2025-2026</c:v>
                        </c:pt>
                        <c:pt idx="3" c:formatCode="0_ ">
                          <c:v>125</c:v>
                        </c:pt>
                        <c:pt idx="4">
                          <c:v>12.508</c:v>
                        </c:pt>
                        <c:pt idx="5" c:formatCode="0_ ">
                          <c:v>0</c:v>
                        </c:pt>
                        <c:pt idx="6" c:formatCode="0_ ">
                          <c:v>112</c:v>
                        </c:pt>
                        <c:pt idx="7" c:formatCode="0_ ">
                          <c:v>112</c:v>
                        </c:pt>
                        <c:pt idx="8" c:formatCode="0_ ">
                          <c:v>0</c:v>
                        </c:pt>
                        <c:pt idx="9" c:formatCode="0_ ">
                          <c:v>0</c:v>
                        </c:pt>
                        <c:pt idx="10" c:formatCode="0_ ">
                          <c:v>0</c:v>
                        </c:pt>
                        <c:pt idx="11" c:formatCode="0_ ">
                          <c:v>0</c:v>
                        </c:pt>
                        <c:pt idx="12" c:formatCode="0_ ">
                          <c:v>0</c:v>
                        </c:pt>
                        <c:pt idx="13" c:formatCode="0_ ">
                          <c:v>112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地点：马府街小学地块：东至南京市美侨幼儿园、西至太平南路、南至马府街、北至省煤炭局煤机公司。
规模及内容：对地块实施环境综合整治，共改造建筑外立面约4500平方米，改造路面面积500平方米，增加微型消防柜3套，以及各类配套设施。</c:v>
                        </c:pt>
                        <c:pt idx="2" c:formatCode="0_ ">
                          <c:v>2025-2026</c:v>
                        </c:pt>
                        <c:pt idx="3" c:formatCode="0_ ">
                          <c:v>191</c:v>
                        </c:pt>
                        <c:pt idx="4">
                          <c:v>19.129</c:v>
                        </c:pt>
                        <c:pt idx="5" c:formatCode="0_ ">
                          <c:v>0</c:v>
                        </c:pt>
                        <c:pt idx="6" c:formatCode="0_ ">
                          <c:v>172</c:v>
                        </c:pt>
                        <c:pt idx="7" c:formatCode="0_ ">
                          <c:v>172</c:v>
                        </c:pt>
                        <c:pt idx="8" c:formatCode="0_ ">
                          <c:v>0</c:v>
                        </c:pt>
                        <c:pt idx="9" c:formatCode="0_ ">
                          <c:v>0</c:v>
                        </c:pt>
                        <c:pt idx="10" c:formatCode="0_ ">
                          <c:v>0</c:v>
                        </c:pt>
                        <c:pt idx="11" c:formatCode="0_ ">
                          <c:v>0</c:v>
                        </c:pt>
                        <c:pt idx="12" c:formatCode="0_ ">
                          <c:v>0</c:v>
                        </c:pt>
                        <c:pt idx="13" c:formatCode="0_ ">
                          <c:v>172</c:v>
                        </c:pt>
                        <c:pt idx="14" c:formatCode="0_ ">
                          <c:v>0</c:v>
                        </c:pt>
                        <c:pt idx="15" c:formatCode="0_ ">
                          <c:v>0</c:v>
                        </c:pt>
                        <c:pt idx="16" c:formatCode="0_ ">
                          <c:v>0</c:v>
                        </c:pt>
                        <c:pt idx="17" c:formatCode="0_ ">
                          <c:v>0</c:v>
                        </c:pt>
                        <c:pt idx="18" c:formatCode="0_ ">
                          <c:v>房产局</c:v>
                        </c:pt>
                        <c:pt idx="19" c:formatCode="0_ ">
                          <c:v>明商集团
洪武路街道</c:v>
                        </c:pt>
                      </c:lvl>
                      <c:lvl>
                        <c:pt idx="0" c:formatCode="0_ ">
                          <c:v>A
（续建）</c:v>
                        </c:pt>
                        <c:pt idx="1" c:formatCode="0_ ">
                          <c:v>项目包含马府街小学地块、火瓦巷18—24号地块、棉鞋营35—41号地块、后标营178号—188号地块、中山门小区29号、解放路（35号、36号、37号平房）、象房村东平房、体育里地块改造。项目总占地面积约为2.18万平方米，结合各片区实际情况，进行道路改造、消防设施增补、弱电序化、配套设施增补等环境整治相关内容。</c:v>
                        </c:pt>
                        <c:pt idx="2" c:formatCode="0_ ">
                          <c:v>2025-2026</c:v>
                        </c:pt>
                        <c:pt idx="3" c:formatCode="0_ ">
                          <c:v>972</c:v>
                        </c:pt>
                        <c:pt idx="4" c:formatCode="0_ ">
                          <c:v>97</c:v>
                        </c:pt>
                        <c:pt idx="5" c:formatCode="0_ ">
                          <c:v>0</c:v>
                        </c:pt>
                        <c:pt idx="6" c:formatCode="0_ ">
                          <c:v>875</c:v>
                        </c:pt>
                        <c:pt idx="7" c:formatCode="0_ ">
                          <c:v>875</c:v>
                        </c:pt>
                        <c:pt idx="8" c:formatCode="0_ ">
                          <c:v>0</c:v>
                        </c:pt>
                        <c:pt idx="9" c:formatCode="0_ ">
                          <c:v>0</c:v>
                        </c:pt>
                        <c:pt idx="10" c:formatCode="0_ ">
                          <c:v>0</c:v>
                        </c:pt>
                        <c:pt idx="11" c:formatCode="0_ ">
                          <c:v>0</c:v>
                        </c:pt>
                        <c:pt idx="12" c:formatCode="0_ ">
                          <c:v>0</c:v>
                        </c:pt>
                        <c:pt idx="13" c:formatCode="0_ ">
                          <c:v>875</c:v>
                        </c:pt>
                        <c:pt idx="14" c:formatCode="0_ ">
                          <c:v>0</c:v>
                        </c:pt>
                        <c:pt idx="15" c:formatCode="0_ ">
                          <c:v>0</c:v>
                        </c:pt>
                        <c:pt idx="16" c:formatCode="0_ ">
                          <c:v>0</c:v>
                        </c:pt>
                        <c:pt idx="17" c:formatCode="0_ ">
                          <c:v>0</c:v>
                        </c:pt>
                        <c:pt idx="18" c:formatCode="0_ ">
                          <c:v>房产局</c:v>
                        </c:pt>
                        <c:pt idx="19" c:formatCode="0_ ">
                          <c:v>明商集团
相关街道</c:v>
                        </c:pt>
                      </c:lvl>
                      <c:lvl>
                        <c:pt idx="0" c:formatCode="0_ ">
                          <c:v>A
（续建）</c:v>
                        </c:pt>
                        <c:pt idx="1" c:formatCode="0_ ">
                          <c:v>项目位于五老村街道范围，东至延龄巷，北至汉庭快捷酒店，西南临金陵刻经处。占地面积约0.05万平方米，实施道路维修整治，弱电杆线序化整治，消防设施增补等。</c:v>
                        </c:pt>
                        <c:pt idx="2" c:formatCode="0_ ">
                          <c:v>2025-2026</c:v>
                        </c:pt>
                        <c:pt idx="3" c:formatCode="0_ ">
                          <c:v>24</c:v>
                        </c:pt>
                        <c:pt idx="4">
                          <c:v>2.36</c:v>
                        </c:pt>
                        <c:pt idx="5" c:formatCode="0_ ">
                          <c:v>0</c:v>
                        </c:pt>
                        <c:pt idx="6" c:formatCode="0_ ">
                          <c:v>22</c:v>
                        </c:pt>
                        <c:pt idx="7" c:formatCode="0_ ">
                          <c:v>22</c:v>
                        </c:pt>
                        <c:pt idx="8" c:formatCode="0_ ">
                          <c:v>0</c:v>
                        </c:pt>
                        <c:pt idx="9" c:formatCode="0_ ">
                          <c:v>0</c:v>
                        </c:pt>
                        <c:pt idx="10" c:formatCode="0_ ">
                          <c:v>0</c:v>
                        </c:pt>
                        <c:pt idx="11" c:formatCode="0_ ">
                          <c:v>0</c:v>
                        </c:pt>
                        <c:pt idx="12" c:formatCode="0_ ">
                          <c:v>0</c:v>
                        </c:pt>
                        <c:pt idx="13" c:formatCode="0_ ">
                          <c:v>22</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项目位于五老村街道范围，东起三条巷，南至仁寿里，西至良友里，北至六合里。占地面积约0.4万平方米，实施道路维修整治，弱电杆线序化整治，消防设施增补等。</c:v>
                        </c:pt>
                        <c:pt idx="2" c:formatCode="0_ ">
                          <c:v>2025-2026</c:v>
                        </c:pt>
                        <c:pt idx="3" c:formatCode="0_ ">
                          <c:v>70</c:v>
                        </c:pt>
                        <c:pt idx="4">
                          <c:v>7</c:v>
                        </c:pt>
                        <c:pt idx="5" c:formatCode="0_ ">
                          <c:v>0</c:v>
                        </c:pt>
                        <c:pt idx="6" c:formatCode="0_ ">
                          <c:v>63</c:v>
                        </c:pt>
                        <c:pt idx="7" c:formatCode="0_ ">
                          <c:v>63</c:v>
                        </c:pt>
                        <c:pt idx="8" c:formatCode="0_ ">
                          <c:v>0</c:v>
                        </c:pt>
                        <c:pt idx="9" c:formatCode="0_ ">
                          <c:v>0</c:v>
                        </c:pt>
                        <c:pt idx="10" c:formatCode="0_ ">
                          <c:v>0</c:v>
                        </c:pt>
                        <c:pt idx="11" c:formatCode="0_ ">
                          <c:v>0</c:v>
                        </c:pt>
                        <c:pt idx="12" c:formatCode="0_ ">
                          <c:v>0</c:v>
                        </c:pt>
                        <c:pt idx="13" c:formatCode="0_ ">
                          <c:v>63</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项目位于五老村街道范围，东起三条巷25号，南至文昌宫，西至文昌宫30号，北至三一里。占地面积约0.50万平方米，实施道路维修整治，弱电杆线序化整治，消防设施增补等。</c:v>
                        </c:pt>
                        <c:pt idx="2" c:formatCode="0_ ">
                          <c:v>2025-2026</c:v>
                        </c:pt>
                        <c:pt idx="3" c:formatCode="0_ ">
                          <c:v>6</c:v>
                        </c:pt>
                        <c:pt idx="4">
                          <c:v>0.59</c:v>
                        </c:pt>
                        <c:pt idx="5" c:formatCode="0_ ">
                          <c:v>0</c:v>
                        </c:pt>
                        <c:pt idx="6" c:formatCode="0_ ">
                          <c:v>5</c:v>
                        </c:pt>
                        <c:pt idx="7" c:formatCode="0_ ">
                          <c:v>5</c:v>
                        </c:pt>
                        <c:pt idx="8" c:formatCode="0_ ">
                          <c:v>0</c:v>
                        </c:pt>
                        <c:pt idx="9" c:formatCode="0_ ">
                          <c:v>0</c:v>
                        </c:pt>
                        <c:pt idx="10" c:formatCode="0_ ">
                          <c:v>0</c:v>
                        </c:pt>
                        <c:pt idx="11" c:formatCode="0_ ">
                          <c:v>0</c:v>
                        </c:pt>
                        <c:pt idx="12" c:formatCode="0_ ">
                          <c:v>0</c:v>
                        </c:pt>
                        <c:pt idx="13" c:formatCode="0_ ">
                          <c:v>5</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项目位于五老村街道范围，东起三条巷，南至三一里，西至四条巷32号，北至仁寿里。占地面积约0.20万平方米，实施道路维修整治，弱电杆线序化整治，消防设施增补等。</c:v>
                        </c:pt>
                        <c:pt idx="2" c:formatCode="0_ ">
                          <c:v>2025-2026</c:v>
                        </c:pt>
                        <c:pt idx="3" c:formatCode="0_ ">
                          <c:v>34</c:v>
                        </c:pt>
                        <c:pt idx="4">
                          <c:v>3.45</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项目位于五老村街道范围，东起游府西街小学，西至西祠堂巷，北至江苏广播电台，南至联勤家属院。占地面积约0.31万平方米，实施道路维修整治，弱电杆线序化整治，消防设施增补等。</c:v>
                        </c:pt>
                        <c:pt idx="2" c:formatCode="0_ ">
                          <c:v>2025-2026</c:v>
                        </c:pt>
                        <c:pt idx="3" c:formatCode="0_ ">
                          <c:v>43</c:v>
                        </c:pt>
                        <c:pt idx="4">
                          <c:v>4.31</c:v>
                        </c:pt>
                        <c:pt idx="5" c:formatCode="0_ ">
                          <c:v>0</c:v>
                        </c:pt>
                        <c:pt idx="6" c:formatCode="0_ ">
                          <c:v>39</c:v>
                        </c:pt>
                        <c:pt idx="7" c:formatCode="0_ ">
                          <c:v>39</c:v>
                        </c:pt>
                        <c:pt idx="8" c:formatCode="0_ ">
                          <c:v>0</c:v>
                        </c:pt>
                        <c:pt idx="9" c:formatCode="0_ ">
                          <c:v>0</c:v>
                        </c:pt>
                        <c:pt idx="10" c:formatCode="0_ ">
                          <c:v>0</c:v>
                        </c:pt>
                        <c:pt idx="11" c:formatCode="0_ ">
                          <c:v>0</c:v>
                        </c:pt>
                        <c:pt idx="12" c:formatCode="0_ ">
                          <c:v>0</c:v>
                        </c:pt>
                        <c:pt idx="13" c:formatCode="0_ ">
                          <c:v>39</c:v>
                        </c:pt>
                        <c:pt idx="14" c:formatCode="0_ ">
                          <c:v>0</c:v>
                        </c:pt>
                        <c:pt idx="15" c:formatCode="0_ ">
                          <c:v>0</c:v>
                        </c:pt>
                        <c:pt idx="16" c:formatCode="0_ ">
                          <c:v>0</c:v>
                        </c:pt>
                        <c:pt idx="17" c:formatCode="0_ ">
                          <c:v>0</c:v>
                        </c:pt>
                        <c:pt idx="18" c:formatCode="0_ ">
                          <c:v>房产局</c:v>
                        </c:pt>
                        <c:pt idx="19" c:formatCode="0_ ">
                          <c:v>越城集团
五老村街道</c:v>
                        </c:pt>
                      </c:lvl>
                      <c:lvl>
                        <c:pt idx="0" c:formatCode="0_ ">
                          <c:v>A
（续建）</c:v>
                        </c:pt>
                        <c:pt idx="1" c:formatCode="0_ ">
                          <c:v>项目位于月牙湖街道范围，东到28研究所南院，南到苜中路3号小区，西到苜中路，北到苜蓿园东街。占地面积约0.13万平方米，实施道路维修整治，弱电杆线序化整治，消防设施增补等。</c:v>
                        </c:pt>
                        <c:pt idx="2" c:formatCode="0_ ">
                          <c:v>2025-2026</c:v>
                        </c:pt>
                        <c:pt idx="3" c:formatCode="0_ ">
                          <c:v>46</c:v>
                        </c:pt>
                        <c:pt idx="4">
                          <c:v>4.56</c:v>
                        </c:pt>
                        <c:pt idx="5" c:formatCode="0_ ">
                          <c:v>0</c:v>
                        </c:pt>
                        <c:pt idx="6" c:formatCode="0_ ">
                          <c:v>41</c:v>
                        </c:pt>
                        <c:pt idx="7" c:formatCode="0_ ">
                          <c:v>41</c:v>
                        </c:pt>
                        <c:pt idx="8" c:formatCode="0_ ">
                          <c:v>0</c:v>
                        </c:pt>
                        <c:pt idx="9" c:formatCode="0_ ">
                          <c:v>0</c:v>
                        </c:pt>
                        <c:pt idx="10" c:formatCode="0_ ">
                          <c:v>0</c:v>
                        </c:pt>
                        <c:pt idx="11" c:formatCode="0_ ">
                          <c:v>0</c:v>
                        </c:pt>
                        <c:pt idx="12" c:formatCode="0_ ">
                          <c:v>0</c:v>
                        </c:pt>
                        <c:pt idx="13" c:formatCode="0_ ">
                          <c:v>41</c:v>
                        </c:pt>
                        <c:pt idx="14" c:formatCode="0_ ">
                          <c:v>0</c:v>
                        </c:pt>
                        <c:pt idx="15" c:formatCode="0_ ">
                          <c:v>0</c:v>
                        </c:pt>
                        <c:pt idx="16" c:formatCode="0_ ">
                          <c:v>0</c:v>
                        </c:pt>
                        <c:pt idx="17" c:formatCode="0_ ">
                          <c:v>0</c:v>
                        </c:pt>
                        <c:pt idx="18" c:formatCode="0_ ">
                          <c:v>房产局</c:v>
                        </c:pt>
                        <c:pt idx="19" c:formatCode="0_ ">
                          <c:v>越城集团
月牙湖街道</c:v>
                        </c:pt>
                      </c:lvl>
                      <c:lvl>
                        <c:pt idx="0" c:formatCode="0_ ">
                          <c:v>A
（续建）</c:v>
                        </c:pt>
                        <c:pt idx="1" c:formatCode="0_ ">
                          <c:v>项目位于朝天宫街道范围，东到莫愁路，南到军转站，西到中海电气设备公司，北到市幼儿师范。占地面积约0.06万平方米，实施道路维修整治，弱电杆线序化整治，消防设施增补等。</c:v>
                        </c:pt>
                        <c:pt idx="2" c:formatCode="0_ ">
                          <c:v>2025-2026</c:v>
                        </c:pt>
                        <c:pt idx="3" c:formatCode="0_ ">
                          <c:v>35</c:v>
                        </c:pt>
                        <c:pt idx="4">
                          <c:v>3.52</c:v>
                        </c:pt>
                        <c:pt idx="5" c:formatCode="0_ ">
                          <c:v>0</c:v>
                        </c:pt>
                        <c:pt idx="6" c:formatCode="0_ ">
                          <c:v>31</c:v>
                        </c:pt>
                        <c:pt idx="7" c:formatCode="0_ ">
                          <c:v>31</c:v>
                        </c:pt>
                        <c:pt idx="8" c:formatCode="0_ ">
                          <c:v>0</c:v>
                        </c:pt>
                        <c:pt idx="9" c:formatCode="0_ ">
                          <c:v>0</c:v>
                        </c:pt>
                        <c:pt idx="10" c:formatCode="0_ ">
                          <c:v>0</c:v>
                        </c:pt>
                        <c:pt idx="11" c:formatCode="0_ ">
                          <c:v>0</c:v>
                        </c:pt>
                        <c:pt idx="12" c:formatCode="0_ ">
                          <c:v>0</c:v>
                        </c:pt>
                        <c:pt idx="13" c:formatCode="0_ ">
                          <c:v>31</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项目位于朝天宫街道范围，东到南京锁厂，南到止马营小区，西到张公桥巷，北到秦淮河。占地面积约0.36万平方米，实施道路维修整治，弱电杆线序化整治，消防设施增补等。</c:v>
                        </c:pt>
                        <c:pt idx="2" c:formatCode="0_ ">
                          <c:v>2025-2026</c:v>
                        </c:pt>
                        <c:pt idx="3" c:formatCode="0_ ">
                          <c:v>14</c:v>
                        </c:pt>
                        <c:pt idx="4">
                          <c:v>1.43</c:v>
                        </c:pt>
                        <c:pt idx="5" c:formatCode="0_ ">
                          <c:v>0</c:v>
                        </c:pt>
                        <c:pt idx="6" c:formatCode="0_ ">
                          <c:v>13</c:v>
                        </c:pt>
                        <c:pt idx="7" c:formatCode="0_ ">
                          <c:v>13</c:v>
                        </c:pt>
                        <c:pt idx="8" c:formatCode="0_ ">
                          <c:v>0</c:v>
                        </c:pt>
                        <c:pt idx="9" c:formatCode="0_ ">
                          <c:v>0</c:v>
                        </c:pt>
                        <c:pt idx="10" c:formatCode="0_ ">
                          <c:v>0</c:v>
                        </c:pt>
                        <c:pt idx="11" c:formatCode="0_ ">
                          <c:v>0</c:v>
                        </c:pt>
                        <c:pt idx="12" c:formatCode="0_ ">
                          <c:v>0</c:v>
                        </c:pt>
                        <c:pt idx="13" c:formatCode="0_ ">
                          <c:v>13</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项目位于朝天宫街道范围，东到丰富路，南到建邺路，西到省党校，北到丰富路3号。占地面积约0.35万平方米，实施道路维修整治，弱电杆线序化整治，消防设施增补等。</c:v>
                        </c:pt>
                        <c:pt idx="2" c:formatCode="0_ ">
                          <c:v>2025-2026</c:v>
                        </c:pt>
                        <c:pt idx="3" c:formatCode="0_ ">
                          <c:v>31</c:v>
                        </c:pt>
                        <c:pt idx="4">
                          <c:v>3.08</c:v>
                        </c:pt>
                        <c:pt idx="5" c:formatCode="0_ ">
                          <c:v>0</c:v>
                        </c:pt>
                        <c:pt idx="6" c:formatCode="0_ ">
                          <c:v>28</c:v>
                        </c:pt>
                        <c:pt idx="7" c:formatCode="0_ ">
                          <c:v>28</c:v>
                        </c:pt>
                        <c:pt idx="8" c:formatCode="0_ ">
                          <c:v>0</c:v>
                        </c:pt>
                        <c:pt idx="9" c:formatCode="0_ ">
                          <c:v>0</c:v>
                        </c:pt>
                        <c:pt idx="10" c:formatCode="0_ ">
                          <c:v>0</c:v>
                        </c:pt>
                        <c:pt idx="11" c:formatCode="0_ ">
                          <c:v>0</c:v>
                        </c:pt>
                        <c:pt idx="12" c:formatCode="0_ ">
                          <c:v>0</c:v>
                        </c:pt>
                        <c:pt idx="13" c:formatCode="0_ ">
                          <c:v>28</c:v>
                        </c:pt>
                        <c:pt idx="14" c:formatCode="0_ ">
                          <c:v>0</c:v>
                        </c:pt>
                        <c:pt idx="15" c:formatCode="0_ ">
                          <c:v>0</c:v>
                        </c:pt>
                        <c:pt idx="16" c:formatCode="0_ ">
                          <c:v>0</c:v>
                        </c:pt>
                        <c:pt idx="17" c:formatCode="0_ ">
                          <c:v>0</c:v>
                        </c:pt>
                        <c:pt idx="18" c:formatCode="0_ ">
                          <c:v>房产局</c:v>
                        </c:pt>
                        <c:pt idx="19" c:formatCode="0_ ">
                          <c:v>越城集团
朝天宫街道</c:v>
                        </c:pt>
                      </c:lvl>
                      <c:lvl>
                        <c:pt idx="0" c:formatCode="0_ ">
                          <c:v>A
（续建）</c:v>
                        </c:pt>
                        <c:pt idx="1" c:formatCode="0_ ">
                          <c:v>项目包含建邺路150—164号地块、张公桥东地块、莫愁路415号地块、苜蓿园东街3号地块、游府西街西祠堂巷片区、三一里1—11号；仁寿里3、5、7号、文昌宫2—28号、六合里1—11号单号、金陵刻经处北侧地块改造。项目总占地面积约为2.18万平方米，结合各片区实际情况，进行道路改造、消防设施增补、弱电序化、配套设施增补等环境整治相关内容。</c:v>
                        </c:pt>
                        <c:pt idx="2" c:formatCode="0_ ">
                          <c:v>2025-2026</c:v>
                        </c:pt>
                        <c:pt idx="3" c:formatCode="0_ ">
                          <c:v>303</c:v>
                        </c:pt>
                        <c:pt idx="4" c:formatCode="0.0_ ">
                          <c:v>30.3</c:v>
                        </c:pt>
                        <c:pt idx="5" c:formatCode="0_ ">
                          <c:v>0</c:v>
                        </c:pt>
                        <c:pt idx="6" c:formatCode="0_ ">
                          <c:v>273</c:v>
                        </c:pt>
                        <c:pt idx="7" c:formatCode="0_ ">
                          <c:v>273</c:v>
                        </c:pt>
                        <c:pt idx="8" c:formatCode="0_ ">
                          <c:v>0</c:v>
                        </c:pt>
                        <c:pt idx="9" c:formatCode="0_ ">
                          <c:v>0</c:v>
                        </c:pt>
                        <c:pt idx="10" c:formatCode="0_ ">
                          <c:v>0</c:v>
                        </c:pt>
                        <c:pt idx="11" c:formatCode="0_ ">
                          <c:v>0</c:v>
                        </c:pt>
                        <c:pt idx="12" c:formatCode="0_ ">
                          <c:v>0</c:v>
                        </c:pt>
                        <c:pt idx="13" c:formatCode="0_ ">
                          <c:v>273</c:v>
                        </c:pt>
                        <c:pt idx="14" c:formatCode="0_ ">
                          <c:v>0</c:v>
                        </c:pt>
                        <c:pt idx="15" c:formatCode="0_ ">
                          <c:v>0</c:v>
                        </c:pt>
                        <c:pt idx="16" c:formatCode="0_ ">
                          <c:v>0</c:v>
                        </c:pt>
                        <c:pt idx="17" c:formatCode="0_ ">
                          <c:v>0</c:v>
                        </c:pt>
                        <c:pt idx="18" c:formatCode="0_ ">
                          <c:v>房产局</c:v>
                        </c:pt>
                        <c:pt idx="19" c:formatCode="0_ ">
                          <c:v>越城集团
相关街道</c:v>
                        </c:pt>
                      </c:lvl>
                      <c:lvl>
                        <c:pt idx="0" c:formatCode="0_ ">
                          <c:v>A
（续建）</c:v>
                        </c:pt>
                        <c:pt idx="1" c:formatCode="0_ ">
                          <c:v>东至大明路，北至宏光路，西至弘学路，南至育仁路，占地面积约1.64万平方米，拟改造范围房屋总建筑面积约2.18万平方米，实施城中村改造。</c:v>
                        </c:pt>
                        <c:pt idx="2" c:formatCode="0_ ">
                          <c:v>2024-2028</c:v>
                        </c:pt>
                        <c:pt idx="3" c:formatCode="0_ ">
                          <c:v>20000</c:v>
                        </c:pt>
                        <c:pt idx="4" c:formatCode="0_ ">
                          <c:v>17196</c:v>
                        </c:pt>
                        <c:pt idx="5" c:formatCode="0_ ">
                          <c:v>2504</c:v>
                        </c:pt>
                        <c:pt idx="6" c:formatCode="0_ ">
                          <c:v>0</c:v>
                        </c:pt>
                        <c:pt idx="7" c:formatCode="0_ ">
                          <c:v>2504</c:v>
                        </c:pt>
                        <c:pt idx="8" c:formatCode="0_ ">
                          <c:v>0</c:v>
                        </c:pt>
                        <c:pt idx="9" c:formatCode="0_ ">
                          <c:v>0</c:v>
                        </c:pt>
                        <c:pt idx="10" c:formatCode="0_ ">
                          <c:v>0</c:v>
                        </c:pt>
                        <c:pt idx="11" c:formatCode="0_ ">
                          <c:v>0</c:v>
                        </c:pt>
                        <c:pt idx="12" c:formatCode="0_ ">
                          <c:v>0</c:v>
                        </c:pt>
                        <c:pt idx="13" c:formatCode="0_ ">
                          <c:v>0</c:v>
                        </c:pt>
                        <c:pt idx="14" c:formatCode="0_ ">
                          <c:v>2504</c:v>
                        </c:pt>
                        <c:pt idx="15" c:formatCode="0_ ">
                          <c:v>0</c:v>
                        </c:pt>
                        <c:pt idx="16" c:formatCode="0_ ">
                          <c:v>0</c:v>
                        </c:pt>
                        <c:pt idx="17" c:formatCode="0_ ">
                          <c:v>0</c:v>
                        </c:pt>
                        <c:pt idx="18" c:formatCode="0_ ">
                          <c:v>房产局</c:v>
                        </c:pt>
                        <c:pt idx="19" c:formatCode="0_ ">
                          <c:v>越城集团
秦虹街道
红花街道</c:v>
                        </c:pt>
                      </c:lvl>
                      <c:lvl>
                        <c:pt idx="0" c:formatCode="0_ ">
                          <c:v>A
（续建）</c:v>
                        </c:pt>
                        <c:pt idx="1" c:formatCode="0_ ">
                          <c:v>东至金墙花苑 ，南至开源小区，西至南京航天科工晨光集团，北至雨花村。占地面积约1.93万平方米，拟改造房屋建筑面积约2.3万平方米，实施城中村改造。</c:v>
                        </c:pt>
                        <c:pt idx="2" c:formatCode="0_ ">
                          <c:v>2024-2028</c:v>
                        </c:pt>
                        <c:pt idx="3" c:formatCode="0_ ">
                          <c:v>63300</c:v>
                        </c:pt>
                        <c:pt idx="4" c:formatCode="0_ ">
                          <c:v>55096</c:v>
                        </c:pt>
                        <c:pt idx="5" c:formatCode="0_ ">
                          <c:v>7254</c:v>
                        </c:pt>
                        <c:pt idx="6" c:formatCode="0_ ">
                          <c:v>0</c:v>
                        </c:pt>
                        <c:pt idx="7" c:formatCode="0_ ">
                          <c:v>7254</c:v>
                        </c:pt>
                        <c:pt idx="8" c:formatCode="0_ ">
                          <c:v>0</c:v>
                        </c:pt>
                        <c:pt idx="9" c:formatCode="0_ ">
                          <c:v>0</c:v>
                        </c:pt>
                        <c:pt idx="10" c:formatCode="0_ ">
                          <c:v>0</c:v>
                        </c:pt>
                        <c:pt idx="11" c:formatCode="0_ ">
                          <c:v>0</c:v>
                        </c:pt>
                        <c:pt idx="12" c:formatCode="0_ ">
                          <c:v>0</c:v>
                        </c:pt>
                        <c:pt idx="13" c:formatCode="0_ ">
                          <c:v>0</c:v>
                        </c:pt>
                        <c:pt idx="14" c:formatCode="0_ ">
                          <c:v>7254</c:v>
                        </c:pt>
                        <c:pt idx="15" c:formatCode="0_ ">
                          <c:v>0</c:v>
                        </c:pt>
                        <c:pt idx="16" c:formatCode="0_ ">
                          <c:v>0</c:v>
                        </c:pt>
                        <c:pt idx="17" c:formatCode="0_ ">
                          <c:v>0</c:v>
                        </c:pt>
                        <c:pt idx="18" c:formatCode="0_ ">
                          <c:v>房产局</c:v>
                        </c:pt>
                        <c:pt idx="19" c:formatCode="0_ ">
                          <c:v>越城集团
中华门街道</c:v>
                        </c:pt>
                      </c:lvl>
                      <c:lvl>
                        <c:pt idx="0" c:formatCode="0_ ">
                          <c:v>A
（续建）</c:v>
                        </c:pt>
                        <c:pt idx="1" c:formatCode="0_ ">
                          <c:v>东至双麒路、南至银龙花园三期、西至银龙花园一期、北至绕城公路，占地面积约38万平方米，拟开展征收工作。</c:v>
                        </c:pt>
                        <c:pt idx="2" c:formatCode="0_ ">
                          <c:v>2024-2026</c:v>
                        </c:pt>
                        <c:pt idx="3" c:formatCode="0_ ">
                          <c:v>172500</c:v>
                        </c:pt>
                        <c:pt idx="4" c:formatCode="0_ ">
                          <c:v>141800</c:v>
                        </c:pt>
                        <c:pt idx="5" c:formatCode="0_ ">
                          <c:v>30700</c:v>
                        </c:pt>
                        <c:pt idx="6" c:formatCode="0_ ">
                          <c:v>0</c:v>
                        </c:pt>
                        <c:pt idx="7" c:formatCode="0_ ">
                          <c:v>30700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30700</c:v>
                        </c:pt>
                        <c:pt idx="18" c:formatCode="0_ ">
                          <c:v>房产局</c:v>
                        </c:pt>
                        <c:pt idx="19" c:formatCode="0_ ">
                          <c:v>壹城集团
光华路街道</c:v>
                        </c:pt>
                      </c:lvl>
                      <c:lvl>
                        <c:pt idx="3" c:formatCode="0_ ">
                          <c:v>257075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3" c:formatCode="0_ ">
                          <c:v>257825</c:v>
                        </c:pt>
                        <c:pt idx="4" c:formatCode="0_ ">
                          <c:v>214219</c:v>
                        </c:pt>
                        <c:pt idx="5" c:formatCode="0_ ">
                          <c:v>40458</c:v>
                        </c:pt>
                        <c:pt idx="6" c:formatCode="0_ ">
                          <c:v>1148</c:v>
                        </c:pt>
                        <c:pt idx="7" c:formatCode="0_ ">
                          <c:v>41606</c:v>
                        </c:pt>
                        <c:pt idx="8" c:formatCode="0_ ">
                          <c:v>0</c:v>
                        </c:pt>
                        <c:pt idx="9" c:formatCode="0_ ">
                          <c:v>0</c:v>
                        </c:pt>
                        <c:pt idx="10" c:formatCode="0_ ">
                          <c:v>0</c:v>
                        </c:pt>
                        <c:pt idx="11" c:formatCode="0_ ">
                          <c:v>0</c:v>
                        </c:pt>
                        <c:pt idx="12" c:formatCode="0_ ">
                          <c:v>0</c:v>
                        </c:pt>
                        <c:pt idx="13" c:formatCode="0_ ">
                          <c:v>1148</c:v>
                        </c:pt>
                        <c:pt idx="14" c:formatCode="0_ ">
                          <c:v>9758</c:v>
                        </c:pt>
                        <c:pt idx="15" c:formatCode="0_ ">
                          <c:v>0</c:v>
                        </c:pt>
                        <c:pt idx="16" c:formatCode="0_ ">
                          <c:v>0</c:v>
                        </c:pt>
                        <c:pt idx="17" c:formatCode="0_ ">
                          <c:v>30700</c:v>
                        </c:pt>
                      </c:lvl>
                      <c:lvl>
                        <c:pt idx="0" c:formatCode="0_ ">
                          <c:v>A
（续建）</c:v>
                        </c:pt>
                        <c:pt idx="1" c:formatCode="0_ ">
                          <c:v>B地块：东至秦淮教师公寓，西至规划秦虹南路，南至育仁路，北至宏光路；C地块：东至育仁南路，西至育仁雅居，南至霞光里小区，北至育仁路；D地块：东至育仁雅居，西至东风河，南至霞光里小区，北至育仁路；占地面积约6.9万平方米，总建筑面积约18.4万平方米。拟建保障房和与之相关的学校等配套设施。</c:v>
                        </c:pt>
                        <c:pt idx="2" c:formatCode="0_ ">
                          <c:v>2021-2026</c:v>
                        </c:pt>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pt idx="18" c:formatCode="0_ ">
                          <c:v>房产局</c:v>
                        </c:pt>
                        <c:pt idx="19" c:formatCode="0_ ">
                          <c:v>越城集团
中华门街道</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256000</c:v>
                        </c:pt>
                        <c:pt idx="4" c:formatCode="0_ ">
                          <c:v>250000</c:v>
                        </c:pt>
                        <c:pt idx="5" c:formatCode="0_ ">
                          <c:v>0</c:v>
                        </c:pt>
                        <c:pt idx="6" c:formatCode="0_ ">
                          <c:v>6000</c:v>
                        </c:pt>
                        <c:pt idx="7" c:formatCode="0_ ">
                          <c:v>6000</c:v>
                        </c:pt>
                        <c:pt idx="8" c:formatCode="0_ ">
                          <c:v>0</c:v>
                        </c:pt>
                        <c:pt idx="9" c:formatCode="0_ ">
                          <c:v>0</c:v>
                        </c:pt>
                        <c:pt idx="10" c:formatCode="0_ ">
                          <c:v>0</c:v>
                        </c:pt>
                        <c:pt idx="11" c:formatCode="0_ ">
                          <c:v>0</c:v>
                        </c:pt>
                        <c:pt idx="12" c:formatCode="0_ ">
                          <c:v>0</c:v>
                        </c:pt>
                        <c:pt idx="13" c:formatCode="0_ ">
                          <c:v>0</c:v>
                        </c:pt>
                        <c:pt idx="14" c:formatCode="0_ ">
                          <c:v>6000</c:v>
                        </c:pt>
                        <c:pt idx="15" c:formatCode="0_ ">
                          <c:v>0</c:v>
                        </c:pt>
                        <c:pt idx="16" c:formatCode="0_ ">
                          <c:v>0</c:v>
                        </c:pt>
                        <c:pt idx="17" c:formatCode="0_ ">
                          <c:v>0</c:v>
                        </c:pt>
                      </c:lvl>
                      <c:lvl>
                        <c:pt idx="3" c:formatCode="0_ ">
                          <c:v>525477</c:v>
                        </c:pt>
                        <c:pt idx="4" c:formatCode="0_ ">
                          <c:v>464219</c:v>
                        </c:pt>
                        <c:pt idx="5" c:formatCode="0_ ">
                          <c:v>40458</c:v>
                        </c:pt>
                        <c:pt idx="6" c:formatCode="0_ ">
                          <c:v>18800</c:v>
                        </c:pt>
                        <c:pt idx="7" c:formatCode="0_ ">
                          <c:v>59258</c:v>
                        </c:pt>
                        <c:pt idx="8" c:formatCode="0_ ">
                          <c:v>0</c:v>
                        </c:pt>
                        <c:pt idx="9" c:formatCode="0_ ">
                          <c:v>4481</c:v>
                        </c:pt>
                        <c:pt idx="10" c:formatCode="0_ ">
                          <c:v>0</c:v>
                        </c:pt>
                        <c:pt idx="11" c:formatCode="0_ ">
                          <c:v>0</c:v>
                        </c:pt>
                        <c:pt idx="12" c:formatCode="0_ ">
                          <c:v>0</c:v>
                        </c:pt>
                        <c:pt idx="13" c:formatCode="0_ ">
                          <c:v>7869</c:v>
                        </c:pt>
                        <c:pt idx="14" c:formatCode="0_ ">
                          <c:v>15758</c:v>
                        </c:pt>
                        <c:pt idx="15" c:formatCode="0_ ">
                          <c:v>0</c:v>
                        </c:pt>
                        <c:pt idx="16" c:formatCode="0_ ">
                          <c:v>0</c:v>
                        </c:pt>
                        <c:pt idx="17" c:formatCode="0_ ">
                          <c:v>31150</c:v>
                        </c:pt>
                      </c:lvl>
                      <c:lvl>
                        <c:pt idx="0" c:formatCode="0_ ">
                          <c:v>B</c:v>
                        </c:pt>
                        <c:pt idx="1" c:formatCode="0_ ">
                          <c:v>东临晨光路、西临卡子门高架，北临内环东线的三角地带，现为卡子门广场绿地，面积约10000平方米，改建为旅游大巴与公交接驳车的专用停车场，用于接驳到夫子庙景区游玩的外地大巴游客。</c:v>
                        </c:pt>
                        <c:pt idx="18" c:formatCode="0_ ">
                          <c:v>建设局</c:v>
                        </c:pt>
                      </c:lvl>
                      <c:lvl>
                        <c:pt idx="0" c:formatCode="0_ ">
                          <c:v>A</c:v>
                        </c:pt>
                        <c:pt idx="1" c:formatCode="0_ ">
                          <c:v>为完善夫子庙景区旅游公共交通服务设施，委托公交公司代建夫子庙旅游专线中东牌楼1、东牌楼2、大报恩寺停车场及军师巷四个站点的站亭施工。</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75</c:v>
                        </c:pt>
                        <c:pt idx="14" c:formatCode="0_ ">
                          <c:v>0</c:v>
                        </c:pt>
                        <c:pt idx="15" c:formatCode="0_ ">
                          <c:v>0</c:v>
                        </c:pt>
                        <c:pt idx="16" c:formatCode="0_ ">
                          <c:v>0</c:v>
                        </c:pt>
                        <c:pt idx="17" c:formatCode="0_ ">
                          <c:v>75</c:v>
                        </c:pt>
                        <c:pt idx="18" c:formatCode="0_ ">
                          <c:v>建设局</c:v>
                        </c:pt>
                        <c:pt idx="19" c:formatCode="0_ ">
                          <c:v>市公交集团
夫子庙街道
中华门街道</c:v>
                        </c:pt>
                        <c:pt idx="20" c:formatCode="0_ ">
                          <c:v>公交集团出资75万元。</c:v>
                        </c:pt>
                      </c:lvl>
                      <c:lvl>
                        <c:pt idx="0" c:formatCode="0_ ">
                          <c:v>A</c:v>
                        </c:pt>
                        <c:pt idx="1" c:formatCode="0_ ">
                          <c:v>6号线秦淮区范围各站点进行周边环境恢复提升，含市容市貌整治、公共交通配套设施、红线外道路恢复等。</c:v>
                        </c:pt>
                        <c:pt idx="2" c:formatCode="0_ ">
                          <c:v>2026</c:v>
                        </c:pt>
                        <c:pt idx="3" c:formatCode="0_ ">
                          <c:v>10</c:v>
                        </c:pt>
                        <c:pt idx="4" c:formatCode="0_ ">
                          <c:v>0</c:v>
                        </c:pt>
                        <c:pt idx="5" c:formatCode="0_ ">
                          <c:v>0</c:v>
                        </c:pt>
                        <c:pt idx="6" c:formatCode="0_ ">
                          <c:v>10</c:v>
                        </c:pt>
                        <c:pt idx="7" c:formatCode="0_ ">
                          <c:v>10</c:v>
                        </c:pt>
                        <c:pt idx="8" c:formatCode="0_ ">
                          <c:v>0</c:v>
                        </c:pt>
                        <c:pt idx="9" c:formatCode="0_ ">
                          <c:v>0</c:v>
                        </c:pt>
                        <c:pt idx="10" c:formatCode="0_ ">
                          <c:v>0</c:v>
                        </c:pt>
                        <c:pt idx="11" c:formatCode="0_ ">
                          <c:v>0</c:v>
                        </c:pt>
                        <c:pt idx="12" c:formatCode="0_ ">
                          <c:v>0</c:v>
                        </c:pt>
                        <c:pt idx="13" c:formatCode="0_ ">
                          <c:v>10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c:v>
                        </c:pt>
                        <c:pt idx="1" c:formatCode="0_ ">
                          <c:v>东临中山南路、北临窑湾街隧道、南至应天大街、西至南珍珠巷，面积约15600平方米，建设旅游大巴与公交接驳车的专用停车场，用于接驳到夫子庙景区游玩的外地大巴游客。</c:v>
                        </c:pt>
                        <c:pt idx="2" c:formatCode="0_ ">
                          <c:v>2026</c:v>
                        </c:pt>
                        <c:pt idx="3" c:formatCode="0_ ">
                          <c:v>850</c:v>
                        </c:pt>
                        <c:pt idx="4" c:formatCode="0_ ">
                          <c:v>0</c:v>
                        </c:pt>
                        <c:pt idx="5" c:formatCode="0_ ">
                          <c:v>0</c:v>
                        </c:pt>
                        <c:pt idx="6" c:formatCode="0_ ">
                          <c:v>850</c:v>
                        </c:pt>
                        <c:pt idx="7" c:formatCode="0_ ">
                          <c:v>850</c:v>
                        </c:pt>
                        <c:pt idx="8" c:formatCode="0_ ">
                          <c:v>0</c:v>
                        </c:pt>
                        <c:pt idx="9" c:formatCode="0_ ">
                          <c:v>0</c:v>
                        </c:pt>
                        <c:pt idx="10" c:formatCode="0_ ">
                          <c:v>0</c:v>
                        </c:pt>
                        <c:pt idx="11" c:formatCode="0_ ">
                          <c:v>0</c:v>
                        </c:pt>
                        <c:pt idx="12" c:formatCode="0_ ">
                          <c:v>0</c:v>
                        </c:pt>
                        <c:pt idx="13" c:formatCode="0_ ">
                          <c:v>0</c:v>
                        </c:pt>
                        <c:pt idx="14" c:formatCode="0_ ">
                          <c:v>850</c:v>
                        </c:pt>
                        <c:pt idx="15" c:formatCode="0_ ">
                          <c:v>0</c:v>
                        </c:pt>
                        <c:pt idx="16" c:formatCode="0_ ">
                          <c:v>0</c:v>
                        </c:pt>
                        <c:pt idx="17" c:formatCode="0_ ">
                          <c:v>0</c:v>
                        </c:pt>
                        <c:pt idx="18" c:formatCode="0_ ">
                          <c:v>建设局</c:v>
                        </c:pt>
                        <c:pt idx="19" c:formatCode="0_ ">
                          <c:v>明商集团
中华门街道</c:v>
                        </c:pt>
                      </c:lvl>
                      <c:lvl>
                        <c:pt idx="3" c:formatCode="0_ ">
                          <c:v>1010</c:v>
                        </c:pt>
                        <c:pt idx="4" c:formatCode="0_ ">
                          <c:v>0</c:v>
                        </c:pt>
                        <c:pt idx="5" c:formatCode="0_ ">
                          <c:v>0</c:v>
                        </c:pt>
                        <c:pt idx="6" c:formatCode="0_ ">
                          <c:v>1010</c:v>
                        </c:pt>
                        <c:pt idx="7" c:formatCode="0_ ">
                          <c:v>1010</c:v>
                        </c:pt>
                        <c:pt idx="8" c:formatCode="0_ ">
                          <c:v>0</c:v>
                        </c:pt>
                        <c:pt idx="9" c:formatCode="0_ ">
                          <c:v>0</c:v>
                        </c:pt>
                        <c:pt idx="10" c:formatCode="0_ ">
                          <c:v>0</c:v>
                        </c:pt>
                        <c:pt idx="11" c:formatCode="0_ ">
                          <c:v>0</c:v>
                        </c:pt>
                        <c:pt idx="12" c:formatCode="0_ ">
                          <c:v>0</c:v>
                        </c:pt>
                        <c:pt idx="13" c:formatCode="0_ ">
                          <c:v>85</c:v>
                        </c:pt>
                        <c:pt idx="14" c:formatCode="0_ ">
                          <c:v>850</c:v>
                        </c:pt>
                        <c:pt idx="15" c:formatCode="0_ ">
                          <c:v>0</c:v>
                        </c:pt>
                        <c:pt idx="16" c:formatCode="0_ ">
                          <c:v>0</c:v>
                        </c:pt>
                        <c:pt idx="17" c:formatCode="0_ ">
                          <c:v>75</c:v>
                        </c:pt>
                      </c:lvl>
                      <c:lvl>
                        <c:pt idx="0" c:formatCode="0_ ">
                          <c:v>A
（续建）</c:v>
                        </c:pt>
                        <c:pt idx="1" c:formatCode="0_ ">
                          <c:v>对地铁10号线秦淮区范围各站点进行周边环境恢复提升，含市容市貌整治、公共交通配套设施、红线外道路恢复等。</c:v>
                        </c:pt>
                        <c:pt idx="2" c:formatCode="0_ ">
                          <c:v>2025-2026</c:v>
                        </c:pt>
                        <c:pt idx="3" c:formatCode="0_ ">
                          <c:v>200</c:v>
                        </c:pt>
                        <c:pt idx="4" c:formatCode="0_ ">
                          <c:v>60</c:v>
                        </c:pt>
                        <c:pt idx="5" c:formatCode="0_ ">
                          <c:v>0</c:v>
                        </c:pt>
                        <c:pt idx="6" c:formatCode="0_ ">
                          <c:v>140</c:v>
                        </c:pt>
                        <c:pt idx="7" c:formatCode="0_ ">
                          <c:v>140</c:v>
                        </c:pt>
                        <c:pt idx="8" c:formatCode="0_ ">
                          <c:v>0</c:v>
                        </c:pt>
                        <c:pt idx="9" c:formatCode="0_ ">
                          <c:v>0</c:v>
                        </c:pt>
                        <c:pt idx="10" c:formatCode="0_ ">
                          <c:v>0</c:v>
                        </c:pt>
                        <c:pt idx="11" c:formatCode="0_ ">
                          <c:v>0</c:v>
                        </c:pt>
                        <c:pt idx="12" c:formatCode="0_ ">
                          <c:v>0</c:v>
                        </c:pt>
                        <c:pt idx="13" c:formatCode="0_ ">
                          <c:v>140</c:v>
                        </c:pt>
                        <c:pt idx="14" c:formatCode="0_ ">
                          <c:v>0</c:v>
                        </c:pt>
                        <c:pt idx="15" c:formatCode="0_ ">
                          <c:v>0</c:v>
                        </c:pt>
                        <c:pt idx="16" c:formatCode="0_ ">
                          <c:v>0</c:v>
                        </c:pt>
                        <c:pt idx="17" c:formatCode="0_ ">
                          <c:v>0</c:v>
                        </c:pt>
                        <c:pt idx="18" c:formatCode="0_ ">
                          <c:v>建设局</c:v>
                        </c:pt>
                        <c:pt idx="19" c:formatCode="0_ ">
                          <c:v>安城集团
相关街道</c:v>
                        </c:pt>
                      </c:lvl>
                      <c:lvl>
                        <c:pt idx="0" c:formatCode="0_ ">
                          <c:v>A
（续建）</c:v>
                        </c:pt>
                        <c:pt idx="1" c:formatCode="0_ ">
                          <c:v>科举博物馆停车场位于平江府路与小石坝街交叉口东（夫子庙片区），地下停车场共300个车位。</c:v>
                        </c:pt>
                        <c:pt idx="2" c:formatCode="0_ ">
                          <c:v>2024-2026</c:v>
                        </c:pt>
                        <c:pt idx="3" c:formatCode="0_ ">
                          <c:v>4000</c:v>
                        </c:pt>
                        <c:pt idx="4" c:formatCode="0_ ">
                          <c:v>3000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0</c:v>
                        </c:pt>
                        <c:pt idx="14" c:formatCode="0_ ">
                          <c:v>1000</c:v>
                        </c:pt>
                        <c:pt idx="15" c:formatCode="0_ ">
                          <c:v>0</c:v>
                        </c:pt>
                        <c:pt idx="16" c:formatCode="0_ ">
                          <c:v>0</c:v>
                        </c:pt>
                        <c:pt idx="17" c:formatCode="0_ ">
                          <c:v>0</c:v>
                        </c:pt>
                        <c:pt idx="18" c:formatCode="0_ ">
                          <c:v>建设局</c:v>
                        </c:pt>
                        <c:pt idx="19" c:formatCode="0_ ">
                          <c:v>文旅集团
夫子庙街道</c:v>
                        </c:pt>
                      </c:lvl>
                      <c:lvl>
                        <c:pt idx="3" c:formatCode="0_ ">
                          <c:v>4200</c:v>
                        </c:pt>
                        <c:pt idx="4" c:formatCode="0_ ">
                          <c:v>3060</c:v>
                        </c:pt>
                        <c:pt idx="5" c:formatCode="0_ ">
                          <c:v>0</c:v>
                        </c:pt>
                        <c:pt idx="6" c:formatCode="0_ ">
                          <c:v>1140</c:v>
                        </c:pt>
                        <c:pt idx="7" c:formatCode="0_ ">
                          <c:v>1140</c:v>
                        </c:pt>
                        <c:pt idx="8" c:formatCode="0_ ">
                          <c:v>0</c:v>
                        </c:pt>
                        <c:pt idx="9" c:formatCode="0_ ">
                          <c:v>0</c:v>
                        </c:pt>
                        <c:pt idx="10" c:formatCode="0_ ">
                          <c:v>0</c:v>
                        </c:pt>
                        <c:pt idx="11" c:formatCode="0_ ">
                          <c:v>0</c:v>
                        </c:pt>
                        <c:pt idx="12" c:formatCode="0_ ">
                          <c:v>0</c:v>
                        </c:pt>
                        <c:pt idx="13" c:formatCode="0_ ">
                          <c:v>140</c:v>
                        </c:pt>
                        <c:pt idx="14" c:formatCode="0_ ">
                          <c:v>1000</c:v>
                        </c:pt>
                        <c:pt idx="15" c:formatCode="0_ ">
                          <c:v>0</c:v>
                        </c:pt>
                        <c:pt idx="16" c:formatCode="0_ ">
                          <c:v>0</c:v>
                        </c:pt>
                        <c:pt idx="17" c:formatCode="0_ ">
                          <c:v>0</c:v>
                        </c:pt>
                      </c:lvl>
                      <c:lvl>
                        <c:pt idx="3" c:formatCode="0_ ">
                          <c:v>5210</c:v>
                        </c:pt>
                        <c:pt idx="4" c:formatCode="0_ ">
                          <c:v>3060</c:v>
                        </c:pt>
                        <c:pt idx="5" c:formatCode="0_ ">
                          <c:v>0</c:v>
                        </c:pt>
                        <c:pt idx="6" c:formatCode="0_ ">
                          <c:v>2150</c:v>
                        </c:pt>
                        <c:pt idx="7" c:formatCode="0_ ">
                          <c:v>2150</c:v>
                        </c:pt>
                        <c:pt idx="8" c:formatCode="0_ ">
                          <c:v>0</c:v>
                        </c:pt>
                        <c:pt idx="9" c:formatCode="0_ ">
                          <c:v>0</c:v>
                        </c:pt>
                        <c:pt idx="10" c:formatCode="0_ ">
                          <c:v>0</c:v>
                        </c:pt>
                        <c:pt idx="11" c:formatCode="0_ ">
                          <c:v>0</c:v>
                        </c:pt>
                        <c:pt idx="12" c:formatCode="0_ ">
                          <c:v>0</c:v>
                        </c:pt>
                        <c:pt idx="13" c:formatCode="0_ ">
                          <c:v>225</c:v>
                        </c:pt>
                        <c:pt idx="14" c:formatCode="0_ ">
                          <c:v>1850</c:v>
                        </c:pt>
                        <c:pt idx="15" c:formatCode="0_ ">
                          <c:v>0</c:v>
                        </c:pt>
                        <c:pt idx="16" c:formatCode="0_ ">
                          <c:v>0</c:v>
                        </c:pt>
                        <c:pt idx="17" c:formatCode="0_ ">
                          <c:v>75</c:v>
                        </c:pt>
                      </c:lvl>
                      <c:lvl>
                        <c:pt idx="0" c:formatCode="0_ ">
                          <c:v>B</c:v>
                        </c:pt>
                        <c:pt idx="1" c:formatCode="0_ ">
                          <c:v>对军农路（宁芜铁路—石杨路）段约200米弱电架空线缆下地，对10kV七桥瓮线、高桥线进行迁移。</c:v>
                        </c:pt>
                        <c:pt idx="2" c:formatCode="0_ ">
                          <c:v>2026</c:v>
                        </c:pt>
                        <c:pt idx="3" c:formatCode="0_ ">
                          <c:v>495</c:v>
                        </c:pt>
                        <c:pt idx="18" c:formatCode="0_ ">
                          <c:v>建设局</c:v>
                        </c:pt>
                      </c:lvl>
                      <c:lvl>
                        <c:pt idx="0" c:formatCode="0_ ">
                          <c:v>B</c:v>
                        </c:pt>
                        <c:pt idx="1" c:formatCode="0_ ">
                          <c:v>后标营路—苜蓿园大街、后标营路—童卫路、光华路—四方村中心路等14个道路交叉口，在道路交叉口主要实施弱电杆线下地、路面恢复等工程。</c:v>
                        </c:pt>
                        <c:pt idx="2" c:formatCode="0_ ">
                          <c:v>2026</c:v>
                        </c:pt>
                        <c:pt idx="3" c:formatCode="0_ ">
                          <c:v>505</c:v>
                        </c:pt>
                        <c:pt idx="18" c:formatCode="0_ ">
                          <c:v>建设局</c:v>
                        </c:pt>
                        <c:pt idx="19" c:formatCode="0_ ">
                          <c:v>明商集团
相关街道</c:v>
                        </c:pt>
                        <c:pt idx="20" c:formatCode="0_ ">
                          <c:v>产权单位出资。</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1000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B</c:v>
                        </c:pt>
                        <c:pt idx="1" c:formatCode="0_ ">
                          <c:v>针对秦淮区重点排水户（科巷、丰富路、明瓦廊、瑞阳街、仙鹤街、秦虹南路等）的批后监管发现问题，对雨、污水辅管、支管普查、清疏修测、确权等工作，补充完善属地污水辅管系统，提升污水收集率，并落实专业化养护。</c:v>
                        </c:pt>
                        <c:pt idx="2" c:formatCode="0_ ">
                          <c:v>2026-2027</c:v>
                        </c:pt>
                        <c:pt idx="3" c:formatCode="0_ ">
                          <c:v>2000</c:v>
                        </c:pt>
                        <c:pt idx="18" c:formatCode="0_ ">
                          <c:v>水务局</c:v>
                        </c:pt>
                        <c:pt idx="19" c:formatCode="0_ ">
                          <c:v>水务局</c:v>
                        </c:pt>
                      </c:lvl>
                      <c:lvl>
                        <c:pt idx="0" c:formatCode="0_ ">
                          <c:v>A</c:v>
                        </c:pt>
                        <c:pt idx="1" c:formatCode="0_ ">
                          <c:v>围绕国省市考断面水质达标，对区属河道等重点区域进行常态化清淤，防止底泥上翻，进一步提升水环境。</c:v>
                        </c:pt>
                        <c:pt idx="2" c:formatCode="0_ ">
                          <c:v>2026</c:v>
                        </c:pt>
                        <c:pt idx="3" c:formatCode="0_ ">
                          <c:v>150</c:v>
                        </c:pt>
                        <c:pt idx="4" c:formatCode="0_ ">
                          <c:v>0</c:v>
                        </c:pt>
                        <c:pt idx="5" c:formatCode="0_ ">
                          <c:v>0</c:v>
                        </c:pt>
                        <c:pt idx="6" c:formatCode="0_ ">
                          <c:v>150</c:v>
                        </c:pt>
                        <c:pt idx="7" c:formatCode="0_ ">
                          <c:v>150</c:v>
                        </c:pt>
                        <c:pt idx="8" c:formatCode="0_ ">
                          <c:v>0</c:v>
                        </c:pt>
                        <c:pt idx="9" c:formatCode="0_ ">
                          <c:v>0</c:v>
                        </c:pt>
                        <c:pt idx="10" c:formatCode="0_ ">
                          <c:v>0</c:v>
                        </c:pt>
                        <c:pt idx="11" c:formatCode="0_ ">
                          <c:v>0</c:v>
                        </c:pt>
                        <c:pt idx="12" c:formatCode="0_ ">
                          <c:v>0</c:v>
                        </c:pt>
                        <c:pt idx="13" c:formatCode="0_ ">
                          <c:v>150</c:v>
                        </c:pt>
                        <c:pt idx="14" c:formatCode="0_ ">
                          <c:v>0</c:v>
                        </c:pt>
                        <c:pt idx="15" c:formatCode="0_ ">
                          <c:v>0</c:v>
                        </c:pt>
                        <c:pt idx="16" c:formatCode="0_ ">
                          <c:v>0</c:v>
                        </c:pt>
                        <c:pt idx="17" c:formatCode="0_ ">
                          <c:v>0</c:v>
                        </c:pt>
                        <c:pt idx="18" c:formatCode="0_ ">
                          <c:v>水务局</c:v>
                        </c:pt>
                        <c:pt idx="19" c:formatCode="0_ ">
                          <c:v>安城集团
相关街道</c:v>
                        </c:pt>
                      </c:lvl>
                      <c:lvl>
                        <c:pt idx="0" c:formatCode="0_ ">
                          <c:v>A</c:v>
                        </c:pt>
                        <c:pt idx="1" c:formatCode="0_ ">
                          <c:v>1、汉中路（王府大街—中山南路）修复北侧雨水管三、四级结构性缺陷等。2、张府园（大香炉—中山南路）新增出路：新建DN300—DN800雨水管约389米、检查井18座等。3、军农路（宁芜铁路—友谊河）新建DN300—DN600雨水管约202米、检查井6座等。4、科巷片区（科巷、利济巷等）更换雨水口30座，提升检查井12座等。</c:v>
                        </c:pt>
                        <c:pt idx="2" c:formatCode="0_ ">
                          <c:v>2026</c:v>
                        </c:pt>
                        <c:pt idx="3" c:formatCode="0_ ">
                          <c:v>800</c:v>
                        </c:pt>
                        <c:pt idx="4" c:formatCode="0_ ">
                          <c:v>0</c:v>
                        </c:pt>
                        <c:pt idx="5" c:formatCode="0_ ">
                          <c:v>0</c:v>
                        </c:pt>
                        <c:pt idx="6" c:formatCode="0_ ">
                          <c:v>800</c:v>
                        </c:pt>
                        <c:pt idx="7" c:formatCode="0_ ">
                          <c:v>800</c:v>
                        </c:pt>
                        <c:pt idx="8" c:formatCode="0_ ">
                          <c:v>0</c:v>
                        </c:pt>
                        <c:pt idx="9" c:formatCode="0_ ">
                          <c:v>400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2950</c:v>
                        </c:pt>
                        <c:pt idx="4" c:formatCode="0_ ">
                          <c:v>0</c:v>
                        </c:pt>
                        <c:pt idx="5" c:formatCode="0_ ">
                          <c:v>0</c:v>
                        </c:pt>
                        <c:pt idx="6" c:formatCode="0_ ">
                          <c:v>950</c:v>
                        </c:pt>
                        <c:pt idx="7" c:formatCode="0_ ">
                          <c:v>950</c:v>
                        </c:pt>
                        <c:pt idx="8" c:formatCode="0_ ">
                          <c:v>0</c:v>
                        </c:pt>
                        <c:pt idx="9" c:formatCode="0_ ">
                          <c:v>400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A
（续建）</c:v>
                        </c:pt>
                        <c:pt idx="1" c:formatCode="0_ ">
                          <c:v>北起中山东路，南至应天大街，全长约3.9千米。对不满足防洪排涝要求的雨水管进行扩容改造，开挖更换三、四级缺陷雨水管，长度约710米；更换雨水口约1018座，更换雨水连接管约3529米。对全线污水管道进行修复或更换，长度约3699米。</c:v>
                        </c:pt>
                        <c:pt idx="2" c:formatCode="0_ ">
                          <c:v>2025-2026</c:v>
                        </c:pt>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市建委
秦淮区政府</c:v>
                        </c:pt>
                        <c:pt idx="19" c:formatCode="0_ ">
                          <c:v>市城建集团</c:v>
                        </c:pt>
                      </c:lvl>
                      <c:lvl>
                        <c:pt idx="3" c:formatCode="0_ ">
                          <c:v>12500</c:v>
                        </c:pt>
                        <c:pt idx="4" c:formatCode="0_ ">
                          <c:v>8529</c:v>
                        </c:pt>
                        <c:pt idx="5" c:formatCode="0_ ">
                          <c:v>0</c:v>
                        </c:pt>
                        <c:pt idx="6" c:formatCode="0_ ">
                          <c:v>3971</c:v>
                        </c:pt>
                        <c:pt idx="7" c:formatCode="0_ ">
                          <c:v>3971</c:v>
                        </c:pt>
                        <c:pt idx="8" c:formatCode="0_ ">
                          <c:v>0</c:v>
                        </c:pt>
                        <c:pt idx="9" c:formatCode="0_ ">
                          <c:v>3971</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15450</c:v>
                        </c:pt>
                        <c:pt idx="4" c:formatCode="0_ ">
                          <c:v>8529</c:v>
                        </c:pt>
                        <c:pt idx="5" c:formatCode="0_ ">
                          <c:v>0</c:v>
                        </c:pt>
                        <c:pt idx="6" c:formatCode="0_ ">
                          <c:v>4921</c:v>
                        </c:pt>
                        <c:pt idx="7" c:formatCode="0_ ">
                          <c:v>4921</c:v>
                        </c:pt>
                        <c:pt idx="8" c:formatCode="0_ ">
                          <c:v>0</c:v>
                        </c:pt>
                        <c:pt idx="9" c:formatCode="0_ ">
                          <c:v>4371</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lvl>
                      <c:lvl>
                        <c:pt idx="0" c:formatCode="0_ ">
                          <c:v>B</c:v>
                        </c:pt>
                        <c:pt idx="1" c:formatCode="0_ ">
                          <c:v>对秦淮区响水河、友谊河等流域范围内蔚蓝星座、开源小区等40个片区雨污水管网存在的老化破损、错混接等问题进行改造，提升片区排水能力。改造面积约150公顷。</c:v>
                        </c:pt>
                        <c:pt idx="2" c:formatCode="0_ ">
                          <c:v>2026-2027</c:v>
                        </c:pt>
                        <c:pt idx="3" c:formatCode="0_ ">
                          <c:v>11199</c:v>
                        </c:pt>
                        <c:pt idx="18" c:formatCode="0_ ">
                          <c:v>水务局</c:v>
                        </c:pt>
                        <c:pt idx="19" c:formatCode="0_ ">
                          <c:v>明商集团
相关街道</c:v>
                        </c:pt>
                        <c:pt idx="20" c:formatCode="0_ ">
                          <c:v>争取特别国债资金，如未争取成功，则该项目取消。</c:v>
                        </c:pt>
                      </c:lvl>
                      <c:lvl>
                        <c:pt idx="3" c:formatCode="0_ ">
                          <c:v>11199</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对东南护城河、月牙湖、九龙沟渠流域范围内大地豪庭、大邦花园、梅花山庄、怡馨花园、九龙盛世园等35个片区雨污水管网进行清疏修缮，整改错混接点位，栏杆拆除更换，改造面积约180公顷。</c:v>
                        </c:pt>
                        <c:pt idx="2" c:formatCode="0_ ">
                          <c:v>2025-2026</c:v>
                        </c:pt>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10885</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3" c:formatCode="0_ ">
                          <c:v>22084</c:v>
                        </c:pt>
                        <c:pt idx="4" c:formatCode="0_ ">
                          <c:v>4000</c:v>
                        </c:pt>
                        <c:pt idx="5" c:formatCode="0_ ">
                          <c:v>0</c:v>
                        </c:pt>
                        <c:pt idx="6" c:formatCode="0_ ">
                          <c:v>6885</c:v>
                        </c:pt>
                        <c:pt idx="7" c:formatCode="0_ ">
                          <c:v>6885</c:v>
                        </c:pt>
                        <c:pt idx="8" c:formatCode="0_ ">
                          <c:v>3443</c:v>
                        </c:pt>
                        <c:pt idx="9" c:formatCode="0_ ">
                          <c:v>1721</c:v>
                        </c:pt>
                        <c:pt idx="10" c:formatCode="0_ ">
                          <c:v>0</c:v>
                        </c:pt>
                        <c:pt idx="11" c:formatCode="0_ ">
                          <c:v>0</c:v>
                        </c:pt>
                        <c:pt idx="12" c:formatCode="0_ ">
                          <c:v>0</c:v>
                        </c:pt>
                        <c:pt idx="13" c:formatCode="0_ ">
                          <c:v>1721</c:v>
                        </c:pt>
                        <c:pt idx="14" c:formatCode="0_ ">
                          <c:v>0</c:v>
                        </c:pt>
                        <c:pt idx="15" c:formatCode="0_ ">
                          <c:v>0</c:v>
                        </c:pt>
                        <c:pt idx="16" c:formatCode="0_ ">
                          <c:v>0</c:v>
                        </c:pt>
                        <c:pt idx="17" c:formatCode="0_ ">
                          <c:v>0</c:v>
                        </c:pt>
                      </c:lvl>
                      <c:lvl>
                        <c:pt idx="0" c:formatCode="0_ ">
                          <c:v>A</c:v>
                        </c:pt>
                        <c:pt idx="1" c:formatCode="0_ ">
                          <c:v>江心洲污水收集系统-秦淮区秣陵路等六条道路污水管道修复改造工程，主要建设内容为：对秣陵路（莫愁路-丰富路）等6条街巷污水管网进行整治修复，共整改DN300—DN500污水管道约1.1千米；检查井改造、管网清淤、拆除混接管道及更换井盖；同步恢复雨水管道约0.5千米。污水管道采用球墨铸铁管，雨水管道采用钢筋混凝土管。</c:v>
                        </c:pt>
                        <c:pt idx="2" c:formatCode="0_ ">
                          <c:v>2026-2027</c:v>
                        </c:pt>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pt idx="18" c:formatCode="0_ ">
                          <c:v>水务局</c:v>
                        </c:pt>
                        <c:pt idx="19" c:formatCode="0_ ">
                          <c:v>明商集团
瑞金路街道
月牙湖街道
洪武路街道
朝天宫街道</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1920</c:v>
                        </c:pt>
                        <c:pt idx="4" c:formatCode="0_ ">
                          <c:v>0</c:v>
                        </c:pt>
                        <c:pt idx="5" c:formatCode="0_ ">
                          <c:v>0</c:v>
                        </c:pt>
                        <c:pt idx="6" c:formatCode="0_ ">
                          <c:v>576</c:v>
                        </c:pt>
                        <c:pt idx="7" c:formatCode="0_ ">
                          <c:v>576</c:v>
                        </c:pt>
                        <c:pt idx="8" c:formatCode="0_ ">
                          <c:v>0</c:v>
                        </c:pt>
                        <c:pt idx="9" c:formatCode="0_ ">
                          <c:v>576</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40454</c:v>
                        </c:pt>
                        <c:pt idx="4" c:formatCode="0_ ">
                          <c:v>12529</c:v>
                        </c:pt>
                        <c:pt idx="5" c:formatCode="0_ ">
                          <c:v>0</c:v>
                        </c:pt>
                        <c:pt idx="6" c:formatCode="0_ ">
                          <c:v>12382</c:v>
                        </c:pt>
                        <c:pt idx="7" c:formatCode="0_ ">
                          <c:v>12382</c:v>
                        </c:pt>
                        <c:pt idx="8" c:formatCode="0_ ">
                          <c:v>3443</c:v>
                        </c:pt>
                        <c:pt idx="9" c:formatCode="0_ ">
                          <c:v>6668</c:v>
                        </c:pt>
                        <c:pt idx="10" c:formatCode="0_ ">
                          <c:v>0</c:v>
                        </c:pt>
                        <c:pt idx="11" c:formatCode="0_ ">
                          <c:v>0</c:v>
                        </c:pt>
                        <c:pt idx="12" c:formatCode="0_ ">
                          <c:v>0</c:v>
                        </c:pt>
                        <c:pt idx="13" c:formatCode="0_ ">
                          <c:v>2271</c:v>
                        </c:pt>
                        <c:pt idx="14" c:formatCode="0_ ">
                          <c:v>0</c:v>
                        </c:pt>
                        <c:pt idx="15" c:formatCode="0_ ">
                          <c:v>0</c:v>
                        </c:pt>
                        <c:pt idx="16" c:formatCode="0_ ">
                          <c:v>0</c:v>
                        </c:pt>
                        <c:pt idx="17" c:formatCode="0_ ">
                          <c:v>0</c:v>
                        </c:pt>
                      </c:lvl>
                      <c:lvl>
                        <c:pt idx="0" c:formatCode="0_ ">
                          <c:v>B</c:v>
                        </c:pt>
                        <c:pt idx="1" c:formatCode="0_ ">
                          <c:v>南起老虎头，北至剪子巷，道路长度约300米。杆线及场地整理，道路建设、管线敷设、景观绿化、路灯、各类杆管线迁移或下地、交通工程等配套附属设施。</c:v>
                        </c:pt>
                        <c:pt idx="2" c:formatCode="0_ ">
                          <c:v>2026-2028</c:v>
                        </c:pt>
                        <c:pt idx="3" c:formatCode="0_ ">
                          <c:v>697</c:v>
                        </c:pt>
                        <c:pt idx="18" c:formatCode="0_ ">
                          <c:v>建设局</c:v>
                        </c:pt>
                        <c:pt idx="19" c:formatCode="0_ ">
                          <c:v>历保集团
夫子庙街道</c:v>
                        </c:pt>
                      </c:lvl>
                      <c:lvl>
                        <c:pt idx="0" c:formatCode="0_ ">
                          <c:v>B</c:v>
                        </c:pt>
                        <c:pt idx="1" c:formatCode="0_ ">
                          <c:v>西起育仁路，东至大明路，长约800米。道路整治出新、完善排水功能、绿化景观、路灯、各类杆管线迁移或下地、交通工程等配套附属设施。</c:v>
                        </c:pt>
                        <c:pt idx="2" c:formatCode="0_ ">
                          <c:v>2026-2028</c:v>
                        </c:pt>
                        <c:pt idx="3" c:formatCode="0_ ">
                          <c:v>2500</c:v>
                        </c:pt>
                        <c:pt idx="18" c:formatCode="0_ ">
                          <c:v>建设局</c:v>
                        </c:pt>
                        <c:pt idx="19" c:formatCode="0_ ">
                          <c:v>历保集团
秦虹街道</c:v>
                        </c:pt>
                      </c:lvl>
                      <c:lvl>
                        <c:pt idx="0" c:formatCode="0_ ">
                          <c:v>B</c:v>
                        </c:pt>
                        <c:pt idx="1" c:formatCode="0_ ">
                          <c:v>项目位于双塘街道彩霞街，北起升州路，南至洋珠巷。实施内容为沿街店面招牌改造、综合管线排查改造、杆线下地、路面沥青摊铺、道路附属设施改造、打造特色文化节点等。</c:v>
                        </c:pt>
                        <c:pt idx="2" c:formatCode="0_ ">
                          <c:v>2026-2027</c:v>
                        </c:pt>
                        <c:pt idx="3" c:formatCode="0_ ">
                          <c:v>1614</c:v>
                        </c:pt>
                        <c:pt idx="18" c:formatCode="0_ ">
                          <c:v>建设局</c:v>
                        </c:pt>
                        <c:pt idx="19" c:formatCode="0_ ">
                          <c:v>明商集团
双塘街道</c:v>
                        </c:pt>
                      </c:lvl>
                      <c:lvl>
                        <c:pt idx="0" c:formatCode="0_ ">
                          <c:v>B</c:v>
                        </c:pt>
                        <c:pt idx="1" c:formatCode="0_ ">
                          <c:v>实施内容包括杆线下地，车行道翻建，人行道翻建，雨污水管修复，并对交安 、绿化及配套设施进行优化升级。</c:v>
                        </c:pt>
                        <c:pt idx="2" c:formatCode="0_ ">
                          <c:v>2026-2027</c:v>
                        </c:pt>
                        <c:pt idx="3" c:formatCode="0_ ">
                          <c:v>9950</c:v>
                        </c:pt>
                        <c:pt idx="18" c:formatCode="0_ ">
                          <c:v>建设局</c:v>
                        </c:pt>
                        <c:pt idx="19" c:formatCode="0_ ">
                          <c:v>建设局
朝天宫街道</c:v>
                        </c:pt>
                      </c:lvl>
                      <c:lvl>
                        <c:pt idx="0" c:formatCode="0_ ">
                          <c:v>B</c:v>
                        </c:pt>
                        <c:pt idx="1" c:formatCode="0_ ">
                          <c:v>北起苜蓿园东街，南至后标营路，规划宽度33米，现状宽度9米，长度720米，实施内容包括杆线下地，车行道翻建，人行道翻建，雨污水管修复新建，并对交通、路灯、绿化及配套设施进行优化升级。</c:v>
                        </c:pt>
                        <c:pt idx="2" c:formatCode="0_ ">
                          <c:v>2026-2027</c:v>
                        </c:pt>
                        <c:pt idx="3" c:formatCode="0_ ">
                          <c:v>7400</c:v>
                        </c:pt>
                        <c:pt idx="18" c:formatCode="0_ ">
                          <c:v>建设局</c:v>
                        </c:pt>
                        <c:pt idx="19" c:formatCode="0_ ">
                          <c:v>安城集团
月牙湖街道</c:v>
                        </c:pt>
                      </c:lvl>
                      <c:lvl>
                        <c:pt idx="0" c:formatCode="0_ ">
                          <c:v>B+</c:v>
                        </c:pt>
                        <c:pt idx="1" c:formatCode="0_ ">
                          <c:v>小松涛巷与游府西街位置有部分骑楼为项目商住高效空间，骑楼建筑面积纳入地块指标计算，沿街建筑骑楼侵入道路红线区域3米以上，架空3米以下保持道路用途不变，由于结构需要在骑楼下方设置5根立柱，作为道路附属设施，用作骑楼结构柱、绿化景观、路灯、各类杆管线迁移或下地、交通工程等配套附属设施。</c:v>
                        </c:pt>
                        <c:pt idx="2" c:formatCode="0_ ">
                          <c:v>2026-2028</c:v>
                        </c:pt>
                        <c:pt idx="3" c:formatCode="0_ ">
                          <c:v>200</c:v>
                        </c:pt>
                        <c:pt idx="18" c:formatCode="0_ ">
                          <c:v>建设局</c:v>
                        </c:pt>
                        <c:pt idx="19" c:formatCode="0_ ">
                          <c:v>历保集团
五老村街道</c:v>
                        </c:pt>
                      </c:lvl>
                      <c:lvl>
                        <c:pt idx="0" c:formatCode="0_ ">
                          <c:v>B+</c:v>
                        </c:pt>
                        <c:pt idx="1" c:formatCode="0_ ">
                          <c:v>西起莫愁路，东至中山南路，长约1.3千米，规划红线宽26.5—38米，道路现状宽度26—30米，城市主干路。实施内容包括：道路、排水、交通、绿化、路灯、建筑立面更新、杆线下地及市政配套设施等。</c:v>
                        </c:pt>
                        <c:pt idx="2" c:formatCode="0_ ">
                          <c:v>2026-2028</c:v>
                        </c:pt>
                        <c:pt idx="3" c:formatCode="0_ ">
                          <c:v>13000</c:v>
                        </c:pt>
                        <c:pt idx="18" c:formatCode="0_ ">
                          <c:v>建设局</c:v>
                        </c:pt>
                        <c:pt idx="19" c:formatCode="0_ ">
                          <c:v>壹城集团
朝天宫街道
双塘街道</c:v>
                        </c:pt>
                      </c:lvl>
                      <c:lvl>
                        <c:pt idx="0" c:formatCode="0_ ">
                          <c:v>B+</c:v>
                        </c:pt>
                        <c:pt idx="1" c:formatCode="0_ ">
                          <c:v>项目位于秦淮区双塘街道，包含徐家巷（东段）、柳叶街两条街巷、两处景观提升及沿街立面的环境综合整治。主要建设内容：（1）街巷整治总长850米，实施内容包括：道路、排水、交通、路灯、综合管线、杆线下地等。（2）景观提升，实施内容包括：苗木清理及补植、节点景观打造、硬质铺装等。（3）建筑微更新，实施内容包括：外立面、屋面、店招等。</c:v>
                        </c:pt>
                        <c:pt idx="2" c:formatCode="0_ ">
                          <c:v>2026-2028</c:v>
                        </c:pt>
                        <c:pt idx="3" c:formatCode="0_ ">
                          <c:v>4800</c:v>
                        </c:pt>
                        <c:pt idx="18" c:formatCode="0_ ">
                          <c:v>建设局</c:v>
                        </c:pt>
                        <c:pt idx="19" c:formatCode="0_ ">
                          <c:v>壹城集团
双塘街道</c:v>
                        </c:pt>
                      </c:lvl>
                      <c:lvl>
                        <c:pt idx="0" c:formatCode="0_ ">
                          <c:v>A</c:v>
                        </c:pt>
                        <c:pt idx="1" c:formatCode="0_ ">
                          <c:v>项目位于秦淮区双塘街道。钓鱼台巷（集庆路—磨盘街）长约140米，现状道路宽度约4.5—5.0米，拟结合现状实施到边到角。实施内容包括：沿街界面出新、照明工程、道路西侧弱电杆线下地及市政附属配套设施等。</c:v>
                        </c:pt>
                        <c:pt idx="2" c:formatCode="0_ ">
                          <c:v>2026</c:v>
                        </c:pt>
                        <c:pt idx="3" c:formatCode="0_ ">
                          <c:v>240</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建设局</c:v>
                        </c:pt>
                        <c:pt idx="19" c:formatCode="0_ ">
                          <c:v>壹城集团
双塘街道</c:v>
                        </c:pt>
                      </c:lvl>
                      <c:lvl>
                        <c:pt idx="3" c:formatCode="0_ ">
                          <c:v>40401</c:v>
                        </c:pt>
                        <c:pt idx="4" c:formatCode="0_ ">
                          <c:v>0</c:v>
                        </c:pt>
                        <c:pt idx="5" c:formatCode="0_ ">
                          <c:v>0</c:v>
                        </c:pt>
                        <c:pt idx="6" c:formatCode="0_ ">
                          <c:v>240</c:v>
                        </c:pt>
                        <c:pt idx="7" c:formatCode="0_ ">
                          <c:v>240</c:v>
                        </c:pt>
                        <c:pt idx="8" c:formatCode="0_ ">
                          <c:v>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lvl>
                      <c:lvl>
                        <c:pt idx="0" c:formatCode="0_ ">
                          <c:v>A
（续建）</c:v>
                        </c:pt>
                        <c:pt idx="1" c:formatCode="0_ ">
                          <c:v>小心桥东街（马道街—周处读书台）长度约210米，车行道宽5米、人行道均宽2.5米，剪子巷（江宁路—心腹桥）长度约210米，车行道宽10米、人行道宽3米。实施内容包括车行道翻建，人行道翻建，雨、污水管，杆线下地，杆线迁移，并对交安 、绿化及配套设施进行优化升级。</c:v>
                        </c:pt>
                        <c:pt idx="2" c:formatCode="0_ ">
                          <c:v>2025-2026</c:v>
                        </c:pt>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pt idx="18" c:formatCode="0_ ">
                          <c:v>建设局</c:v>
                        </c:pt>
                        <c:pt idx="19" c:formatCode="0_ ">
                          <c:v>安城集团
夫子庙街道</c:v>
                        </c:pt>
                      </c:lvl>
                      <c:lvl>
                        <c:pt idx="3" c:formatCode="0_ ">
                          <c:v>2640</c:v>
                        </c:pt>
                        <c:pt idx="4" c:formatCode="0_ ">
                          <c:v>840</c:v>
                        </c:pt>
                        <c:pt idx="5" c:formatCode="0_ ">
                          <c:v>0</c:v>
                        </c:pt>
                        <c:pt idx="6" c:formatCode="0_ ">
                          <c:v>1800</c:v>
                        </c:pt>
                        <c:pt idx="7" c:formatCode="0_ ">
                          <c:v>1800</c:v>
                        </c:pt>
                        <c:pt idx="8" c:formatCode="0_ ">
                          <c:v>0</c:v>
                        </c:pt>
                        <c:pt idx="9" c:formatCode="0_ ">
                          <c:v>0</c:v>
                        </c:pt>
                        <c:pt idx="10" c:formatCode="0_ ">
                          <c:v>0</c:v>
                        </c:pt>
                        <c:pt idx="11" c:formatCode="0_ ">
                          <c:v>0</c:v>
                        </c:pt>
                        <c:pt idx="12" c:formatCode="0_ ">
                          <c:v>0</c:v>
                        </c:pt>
                        <c:pt idx="13" c:formatCode="0_ ">
                          <c:v>1800</c:v>
                        </c:pt>
                        <c:pt idx="14" c:formatCode="0_ ">
                          <c:v>0</c:v>
                        </c:pt>
                        <c:pt idx="15" c:formatCode="0_ ">
                          <c:v>0</c:v>
                        </c:pt>
                        <c:pt idx="16" c:formatCode="0_ ">
                          <c:v>0</c:v>
                        </c:pt>
                        <c:pt idx="17" c:formatCode="0_ ">
                          <c:v>0</c:v>
                        </c:pt>
                      </c:lvl>
                      <c:lvl>
                        <c:pt idx="3" c:formatCode="0_ ">
                          <c:v>43041</c:v>
                        </c:pt>
                        <c:pt idx="4" c:formatCode="0_ ">
                          <c:v>840</c:v>
                        </c:pt>
                        <c:pt idx="5" c:formatCode="0_ ">
                          <c:v>0</c:v>
                        </c:pt>
                        <c:pt idx="6" c:formatCode="0_ ">
                          <c:v>2040</c:v>
                        </c:pt>
                        <c:pt idx="7" c:formatCode="0_ ">
                          <c:v>2040</c:v>
                        </c:pt>
                        <c:pt idx="8" c:formatCode="0_ ">
                          <c:v>0</c:v>
                        </c:pt>
                        <c:pt idx="9" c:formatCode="0_ ">
                          <c:v>0</c:v>
                        </c:pt>
                        <c:pt idx="10" c:formatCode="0_ ">
                          <c:v>0</c:v>
                        </c:pt>
                        <c:pt idx="11" c:formatCode="0_ ">
                          <c:v>0</c:v>
                        </c:pt>
                        <c:pt idx="12" c:formatCode="0_ ">
                          <c:v>0</c:v>
                        </c:pt>
                        <c:pt idx="13" c:formatCode="0_ ">
                          <c:v>2040</c:v>
                        </c:pt>
                        <c:pt idx="14" c:formatCode="0_ ">
                          <c:v>0</c:v>
                        </c:pt>
                        <c:pt idx="15" c:formatCode="0_ ">
                          <c:v>0</c:v>
                        </c:pt>
                        <c:pt idx="16" c:formatCode="0_ ">
                          <c:v>0</c:v>
                        </c:pt>
                        <c:pt idx="17" c:formatCode="0_ ">
                          <c:v>0</c:v>
                        </c:pt>
                      </c:lvl>
                      <c:lvl>
                        <c:pt idx="0" c:formatCode="0_ ">
                          <c:v>B</c:v>
                        </c:pt>
                        <c:pt idx="1" c:formatCode="0_ ">
                          <c:v>秦虹路东起大明路，西至龙蟠南路，总长1667米，机动车道面积为34099平方米，人行道面积为12998平方米；此次改造为道路病害集中整治及整体出新。</c:v>
                        </c:pt>
                        <c:pt idx="2" c:formatCode="0_ ">
                          <c:v>2026</c:v>
                        </c:pt>
                        <c:pt idx="3" c:formatCode="0_ ">
                          <c:v>1794</c:v>
                        </c:pt>
                        <c:pt idx="18" c:formatCode="0_ ">
                          <c:v>城管局</c:v>
                        </c:pt>
                        <c:pt idx="19" c:formatCode="0_ ">
                          <c:v>安城集团
秦虹街道</c:v>
                        </c:pt>
                      </c:lvl>
                      <c:lvl>
                        <c:pt idx="0" c:formatCode="0_ ">
                          <c:v>B</c:v>
                        </c:pt>
                        <c:pt idx="1" c:formatCode="0_ ">
                          <c:v>永乐路东起大明路，西至晨光路，总长1005米，机动车道面积为18435平方米，人行道面积为5118平方米；此次改造为道路病害集中整治及整体出新。</c:v>
                        </c:pt>
                        <c:pt idx="2" c:formatCode="0_ ">
                          <c:v>2026</c:v>
                        </c:pt>
                        <c:pt idx="3" c:formatCode="0_ ">
                          <c:v>932</c:v>
                        </c:pt>
                        <c:pt idx="18" c:formatCode="0_ ">
                          <c:v>城管局</c:v>
                        </c:pt>
                        <c:pt idx="19" c:formatCode="0_ ">
                          <c:v>安城集团
红花街道</c:v>
                        </c:pt>
                      </c:lvl>
                      <c:lvl>
                        <c:pt idx="0" c:formatCode="0_ ">
                          <c:v>B</c:v>
                        </c:pt>
                        <c:pt idx="1" c:formatCode="0_ ">
                          <c:v>晨光路南起晨光路，北至应天大街，总长741米，机动车道面积为13009平方米，人行道面积为3751平方米；此次改造为道路病害集中整治及整体出新。</c:v>
                        </c:pt>
                        <c:pt idx="2" c:formatCode="0_ ">
                          <c:v>2026</c:v>
                        </c:pt>
                        <c:pt idx="3" c:formatCode="0_ ">
                          <c:v>660</c:v>
                        </c:pt>
                        <c:pt idx="18" c:formatCode="0_ ">
                          <c:v>城管局</c:v>
                        </c:pt>
                        <c:pt idx="19" c:formatCode="0_ ">
                          <c:v>安城集团
中华门街道</c:v>
                        </c:pt>
                      </c:lvl>
                      <c:lvl>
                        <c:pt idx="0" c:formatCode="0_ ">
                          <c:v>B</c:v>
                        </c:pt>
                        <c:pt idx="1" c:formatCode="0_ ">
                          <c:v>双麒路（气象学院北门至银龙路段）路面维护保养项目，全长3.4公里，建设内容为现状路面病害修复及附属工程整治。</c:v>
                        </c:pt>
                        <c:pt idx="2" c:formatCode="0_ ">
                          <c:v>2026</c:v>
                        </c:pt>
                        <c:pt idx="3" c:formatCode="0_ ">
                          <c:v>1400</c:v>
                        </c:pt>
                        <c:pt idx="18" c:formatCode="0_ ">
                          <c:v>建设局</c:v>
                        </c:pt>
                        <c:pt idx="19" c:formatCode="0_ ">
                          <c:v>安城集团
红花街道
光华路街道</c:v>
                        </c:pt>
                      </c:lvl>
                      <c:lvl>
                        <c:pt idx="0" c:formatCode="0_ ">
                          <c:v>B</c:v>
                        </c:pt>
                        <c:pt idx="1" c:formatCode="0_ ">
                          <c:v>王府大街北起石鼓路，南至建邺路，总长1165米，机动车道面积为20840平方米，人行道面积为10427平方米；此次改造为道路病害集中整治及整体出新。</c:v>
                        </c:pt>
                        <c:pt idx="2" c:formatCode="0_ ">
                          <c:v>2026</c:v>
                        </c:pt>
                        <c:pt idx="3" c:formatCode="0_ ">
                          <c:v>886</c:v>
                        </c:pt>
                        <c:pt idx="18" c:formatCode="0_ ">
                          <c:v>城管局</c:v>
                        </c:pt>
                        <c:pt idx="19" c:formatCode="0_ ">
                          <c:v>安城集团
朝天宫街道
五老村街道</c:v>
                        </c:pt>
                      </c:lvl>
                      <c:lvl>
                        <c:pt idx="0" c:formatCode="0_ ">
                          <c:v>B</c:v>
                        </c:pt>
                        <c:pt idx="1" c:formatCode="0_ ">
                          <c:v>后标营路（童卫路至御道街）开展病害治理。总长2152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1615</c:v>
                        </c:pt>
                        <c:pt idx="18" c:formatCode="0_ ">
                          <c:v>城管局</c:v>
                        </c:pt>
                        <c:pt idx="19" c:formatCode="0_ ">
                          <c:v>安城集团
月牙湖街道
瑞金路街道</c:v>
                        </c:pt>
                      </c:lvl>
                      <c:lvl>
                        <c:pt idx="0" c:formatCode="0_ ">
                          <c:v>B</c:v>
                        </c:pt>
                        <c:pt idx="1" c:formatCode="0_ ">
                          <c:v>解放路（中山东路至瑞金路）开展病害治理。总长869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652</c:v>
                        </c:pt>
                        <c:pt idx="18" c:formatCode="0_ ">
                          <c:v>城管局</c:v>
                        </c:pt>
                        <c:pt idx="19" c:formatCode="0_ ">
                          <c:v>安城集团
瑞金路街道</c:v>
                        </c:pt>
                      </c:lvl>
                      <c:lvl>
                        <c:pt idx="0" c:formatCode="0_ ">
                          <c:v>B</c:v>
                        </c:pt>
                        <c:pt idx="1" c:formatCode="0_ ">
                          <c:v>洪武路北起中山东路，南至白下路，总长1389米，机动车道面积为35272平方米，非机动车道面积为6701平方米，人行道面积为11552平方米；此次改造为道路病害集中整治及整体出新。</c:v>
                        </c:pt>
                        <c:pt idx="2" c:formatCode="0_ ">
                          <c:v>2026</c:v>
                        </c:pt>
                        <c:pt idx="3" c:formatCode="0_ ">
                          <c:v>1515</c:v>
                        </c:pt>
                        <c:pt idx="18" c:formatCode="0_ ">
                          <c:v>城管局</c:v>
                        </c:pt>
                        <c:pt idx="19" c:formatCode="0_ ">
                          <c:v>安城集团
五老村街道
洪武路街道</c:v>
                        </c:pt>
                      </c:lvl>
                      <c:lvl>
                        <c:pt idx="0" c:formatCode="0_ ">
                          <c:v>B</c:v>
                        </c:pt>
                        <c:pt idx="1" c:formatCode="0_ ">
                          <c:v>户部街（太平南路至洪武路）开展病害治理。总长539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453</c:v>
                        </c:pt>
                        <c:pt idx="18" c:formatCode="0_ ">
                          <c:v>城管局</c:v>
                        </c:pt>
                        <c:pt idx="19" c:formatCode="0_ ">
                          <c:v>安城集团
五老村街道
洪武路街道</c:v>
                        </c:pt>
                      </c:lvl>
                      <c:lvl>
                        <c:pt idx="0" c:formatCode="0_ ">
                          <c:v>B</c:v>
                        </c:pt>
                        <c:pt idx="1" c:formatCode="0_ ">
                          <c:v>马道街东起江宁路，西至中华路，总长1149米，机动车道面积为21837平方米，人行道面积为7066平方米；此次改造为道路病害集中整治及整体出新。</c:v>
                        </c:pt>
                        <c:pt idx="2" c:formatCode="0_ ">
                          <c:v>2026</c:v>
                        </c:pt>
                        <c:pt idx="3" c:formatCode="0_ ">
                          <c:v>1124</c:v>
                        </c:pt>
                        <c:pt idx="18" c:formatCode="0_ ">
                          <c:v>城管局</c:v>
                        </c:pt>
                        <c:pt idx="19" c:formatCode="0_ ">
                          <c:v>安城集团
夫子庙街道</c:v>
                        </c:pt>
                      </c:lvl>
                      <c:lvl>
                        <c:pt idx="0" c:formatCode="0_ ">
                          <c:v>B</c:v>
                        </c:pt>
                        <c:pt idx="1" c:formatCode="0_ ">
                          <c:v>秦淮区天堂街、韩家苑等25条市政道路大修，对车行道、人行道改造，交通标线标牌出新，文化牌设计，雨水设施、破损门头修缮，杆线梳理捆扎以及绿化提升等。</c:v>
                        </c:pt>
                        <c:pt idx="2" c:formatCode="0_ ">
                          <c:v>2026</c:v>
                        </c:pt>
                        <c:pt idx="3" c:formatCode="0_ ">
                          <c:v>1029</c:v>
                        </c:pt>
                        <c:pt idx="18" c:formatCode="0_ ">
                          <c:v>城管局</c:v>
                        </c:pt>
                        <c:pt idx="19" c:formatCode="0_ ">
                          <c:v>安城集团
相关街道</c:v>
                        </c:pt>
                      </c:lvl>
                      <c:lvl>
                        <c:pt idx="0" c:formatCode="0_ ">
                          <c:v>B+</c:v>
                        </c:pt>
                        <c:pt idx="1" c:formatCode="0_ ">
                          <c:v>长乐路东起龙蟠中路，西至中山南路，总长1824米，机动车道面积为40287平方米，非机动车道面积为11160平方米，人行道面积为9784平方米；此次改造为道路病害集中整治及整体出新。</c:v>
                        </c:pt>
                        <c:pt idx="2" c:formatCode="0_ ">
                          <c:v>2026-2027</c:v>
                        </c:pt>
                        <c:pt idx="3" c:formatCode="0_ ">
                          <c:v>2176</c:v>
                        </c:pt>
                        <c:pt idx="18" c:formatCode="0_ ">
                          <c:v>城管局</c:v>
                        </c:pt>
                        <c:pt idx="19" c:formatCode="0_ ">
                          <c:v>安城集团
夫子庙街道</c:v>
                        </c:pt>
                      </c:lvl>
                      <c:lvl>
                        <c:pt idx="0" c:formatCode="0_ ">
                          <c:v>B+</c:v>
                        </c:pt>
                        <c:pt idx="1" c:formatCode="0_ ">
                          <c:v>建康路西起中华路，东至白下路，全长1536米。机动车道面积为37765平方米，人行道面积为11986平方米；此次改造为道路病害整治及整体出新。</c:v>
                        </c:pt>
                        <c:pt idx="2" c:formatCode="0_ ">
                          <c:v>2026</c:v>
                        </c:pt>
                        <c:pt idx="3" c:formatCode="0_ ">
                          <c:v>1611</c:v>
                        </c:pt>
                        <c:pt idx="18" c:formatCode="0_ ">
                          <c:v>城管局</c:v>
                        </c:pt>
                        <c:pt idx="19" c:formatCode="0_ ">
                          <c:v>安城集团
洪武路街道</c:v>
                        </c:pt>
                      </c:lvl>
                      <c:lvl>
                        <c:pt idx="0" c:formatCode="0_ ">
                          <c:v>B+</c:v>
                        </c:pt>
                        <c:pt idx="1" c:formatCode="0_ ">
                          <c:v>应天大街（雨花路至凤台南路）开展病害治理。总长1540米。实施内容为对机动车道和非机动车道路面病害进行治理，对人行道路面破损部分进行修补，对不满足要求的无障碍设施进行改造，对存在缺陷的检查井进行维修或更换。</c:v>
                        </c:pt>
                        <c:pt idx="2" c:formatCode="0_ ">
                          <c:v>2026</c:v>
                        </c:pt>
                        <c:pt idx="3" c:formatCode="0_ ">
                          <c:v>2805</c:v>
                        </c:pt>
                        <c:pt idx="18" c:formatCode="0_ ">
                          <c:v>城管局</c:v>
                        </c:pt>
                        <c:pt idx="19" c:formatCode="0_ ">
                          <c:v>安城集团
中华门街道</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3" c:formatCode="0_ ">
                          <c:v>18652</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c:v>
                        </c:pt>
                        <c:pt idx="1" c:formatCode="0_ ">
                          <c:v>秦淮区应天大街（南珍珠巷—中山南路段）、中山南路（越城天地停车场东侧）交通提升工程，改造面积2050平方米，实施内容恢复应天大街北侧人行道，拓宽辅道，中山南路西侧新增一股大巴车临时便道以及交通附属设施改造。</c:v>
                        </c:pt>
                        <c:pt idx="2" c:formatCode="0_ ">
                          <c:v>2026</c:v>
                        </c:pt>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pt idx="18" c:formatCode="0_ ">
                          <c:v>建设局</c:v>
                        </c:pt>
                        <c:pt idx="19" c:formatCode="0_ ">
                          <c:v>安城集团
中华门街道</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3" c:formatCode="0_ ">
                          <c:v>175</c:v>
                        </c:pt>
                        <c:pt idx="4" c:formatCode="0_ ">
                          <c:v>0</c:v>
                        </c:pt>
                        <c:pt idx="5" c:formatCode="0_ ">
                          <c:v>0</c:v>
                        </c:pt>
                        <c:pt idx="6" c:formatCode="0_ ">
                          <c:v>175</c:v>
                        </c:pt>
                        <c:pt idx="7" c:formatCode="0_ ">
                          <c:v>175</c:v>
                        </c:pt>
                        <c:pt idx="8" c:formatCode="0_ ">
                          <c:v>0</c:v>
                        </c:pt>
                        <c:pt idx="9" c:formatCode="0_ ">
                          <c:v>0</c:v>
                        </c:pt>
                        <c:pt idx="10" c:formatCode="0_ ">
                          <c:v>0</c:v>
                        </c:pt>
                        <c:pt idx="11" c:formatCode="0_ ">
                          <c:v>0</c:v>
                        </c:pt>
                        <c:pt idx="12" c:formatCode="0_ ">
                          <c:v>0</c:v>
                        </c:pt>
                        <c:pt idx="13" c:formatCode="0_ ">
                          <c:v>175</c:v>
                        </c:pt>
                        <c:pt idx="14" c:formatCode="0_ ">
                          <c:v>0</c:v>
                        </c:pt>
                        <c:pt idx="15" c:formatCode="0_ ">
                          <c:v>0</c:v>
                        </c:pt>
                        <c:pt idx="16" c:formatCode="0_ ">
                          <c:v>0</c:v>
                        </c:pt>
                        <c:pt idx="17" c:formatCode="0_ ">
                          <c:v>0</c:v>
                        </c:pt>
                      </c:lvl>
                      <c:lvl>
                        <c:pt idx="0" c:formatCode="0_ ">
                          <c:v>A
（续建）</c:v>
                        </c:pt>
                        <c:pt idx="1" c:formatCode="0_ ">
                          <c:v>东至江宁区界，西至银龙路，全长约400米，城市次干路，规划红线宽35—38.5米，实施内容为道路、桥梁、下穿高铁桥涵、排水、绿化、路灯、交通、杆线迁移、管线综合及市政配套设施等。</c:v>
                        </c:pt>
                        <c:pt idx="2" c:formatCode="0_ ">
                          <c:v>2025-2027</c:v>
                        </c:pt>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pt idx="18" c:formatCode="0_ ">
                          <c:v>建设局</c:v>
                        </c:pt>
                        <c:pt idx="19" c:formatCode="0_ ">
                          <c:v>安城集团
光华路街道</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3" c:formatCode="0_ ">
                          <c:v>11675</c:v>
                        </c:pt>
                        <c:pt idx="4" c:formatCode="0_ ">
                          <c:v>1100</c:v>
                        </c:pt>
                        <c:pt idx="5" c:formatCode="0_ ">
                          <c:v>0</c:v>
                        </c:pt>
                        <c:pt idx="6" c:formatCode="0_ ">
                          <c:v>8240</c:v>
                        </c:pt>
                        <c:pt idx="7" c:formatCode="0_ ">
                          <c:v>8240</c:v>
                        </c:pt>
                        <c:pt idx="8" c:formatCode="0_ ">
                          <c:v>0</c:v>
                        </c:pt>
                        <c:pt idx="9" c:formatCode="0_ ">
                          <c:v>4120</c:v>
                        </c:pt>
                        <c:pt idx="10" c:formatCode="0_ ">
                          <c:v>0</c:v>
                        </c:pt>
                        <c:pt idx="11" c:formatCode="0_ ">
                          <c:v>0</c:v>
                        </c:pt>
                        <c:pt idx="12" c:formatCode="0_ ">
                          <c:v>0</c:v>
                        </c:pt>
                        <c:pt idx="13" c:formatCode="0_ ">
                          <c:v>4120</c:v>
                        </c:pt>
                        <c:pt idx="14" c:formatCode="0_ ">
                          <c:v>0</c:v>
                        </c:pt>
                        <c:pt idx="15" c:formatCode="0_ ">
                          <c:v>0</c:v>
                        </c:pt>
                        <c:pt idx="16" c:formatCode="0_ ">
                          <c:v>0</c:v>
                        </c:pt>
                        <c:pt idx="17" c:formatCode="0_ ">
                          <c:v>0</c:v>
                        </c:pt>
                      </c:lvl>
                      <c:lvl>
                        <c:pt idx="0" c:formatCode="0_ ">
                          <c:v>A</c:v>
                        </c:pt>
                        <c:pt idx="1" c:formatCode="0_ ">
                          <c:v>对石杨路（天岚路—安江河桥）段北侧道路长约430米及约300米的侧分带进行道路环境整治、完善雨水、绿化及交通设施等。</c:v>
                        </c:pt>
                        <c:pt idx="2" c:formatCode="0_ ">
                          <c:v>2026</c:v>
                        </c:pt>
                        <c:pt idx="3" c:formatCode="0_ ">
                          <c:v>400</c:v>
                        </c:pt>
                        <c:pt idx="4" c:formatCode="0_ ">
                          <c:v>0</c:v>
                        </c:pt>
                        <c:pt idx="5" c:formatCode="0_ ">
                          <c:v>0</c:v>
                        </c:pt>
                        <c:pt idx="6" c:formatCode="0_ ">
                          <c:v>400</c:v>
                        </c:pt>
                        <c:pt idx="7" c:formatCode="0_ ">
                          <c:v>400</c:v>
                        </c:pt>
                        <c:pt idx="8" c:formatCode="0_ ">
                          <c:v>0</c:v>
                        </c:pt>
                        <c:pt idx="9" c:formatCode="0_ ">
                          <c:v>0</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建设局</c:v>
                        </c:pt>
                        <c:pt idx="19" c:formatCode="0_ ">
                          <c:v>安城集团
光华路街道</c:v>
                        </c:pt>
                      </c:lvl>
                      <c:lvl>
                        <c:pt idx="0" c:formatCode="0_ ">
                          <c:v>A</c:v>
                        </c:pt>
                        <c:pt idx="1" c:formatCode="0_ ">
                          <c:v>对永乐路（晨光路—龙蟠南路）段全长约130米的道路拓宽增加机动车道数量、适当拓宽人行道和非机动车道、完善交通及照明设施，架空杆线下地等。</c:v>
                        </c:pt>
                        <c:pt idx="2" c:formatCode="0_ ">
                          <c:v>2026</c:v>
                        </c:pt>
                        <c:pt idx="3" c:formatCode="0_ ">
                          <c:v>550</c:v>
                        </c:pt>
                        <c:pt idx="4" c:formatCode="0_ ">
                          <c:v>0</c:v>
                        </c:pt>
                        <c:pt idx="5" c:formatCode="0_ ">
                          <c:v>0</c:v>
                        </c:pt>
                        <c:pt idx="6" c:formatCode="0_ ">
                          <c:v>550</c:v>
                        </c:pt>
                        <c:pt idx="7" c:formatCode="0_ ">
                          <c:v>550</c:v>
                        </c:pt>
                        <c:pt idx="8" c:formatCode="0_ ">
                          <c:v>0</c:v>
                        </c:pt>
                        <c:pt idx="9" c:formatCode="0_ ">
                          <c:v>0</c:v>
                        </c:pt>
                        <c:pt idx="10" c:formatCode="0_ ">
                          <c:v>0</c:v>
                        </c:pt>
                        <c:pt idx="11" c:formatCode="0_ ">
                          <c:v>0</c:v>
                        </c:pt>
                        <c:pt idx="12" c:formatCode="0_ ">
                          <c:v>0</c:v>
                        </c:pt>
                        <c:pt idx="13" c:formatCode="0_ ">
                          <c:v>550</c:v>
                        </c:pt>
                        <c:pt idx="14" c:formatCode="0_ ">
                          <c:v>0</c:v>
                        </c:pt>
                        <c:pt idx="15" c:formatCode="0_ ">
                          <c:v>0</c:v>
                        </c:pt>
                        <c:pt idx="16" c:formatCode="0_ ">
                          <c:v>0</c:v>
                        </c:pt>
                        <c:pt idx="17" c:formatCode="0_ ">
                          <c:v>0</c:v>
                        </c:pt>
                        <c:pt idx="18" c:formatCode="0_ ">
                          <c:v>建设局</c:v>
                        </c:pt>
                        <c:pt idx="19" c:formatCode="0_ ">
                          <c:v>安城集团
红花街道
中华门街道</c:v>
                        </c:pt>
                        <c:pt idx="20" c:formatCode="0_ ">
                          <c:v>争取供电公司200万资金。</c:v>
                        </c:pt>
                      </c:lvl>
                      <c:lvl>
                        <c:pt idx="0" c:formatCode="0_ ">
                          <c:v>A</c:v>
                        </c:pt>
                        <c:pt idx="1" c:formatCode="0_ ">
                          <c:v>项目位于中航科技城地块内。道路北起中山东路，南至瑞金路，全长约877米，城市支路，规划红线宽16米、24米。实施内容为道路、排水、绿化、路灯、交通、杆线下地及市政配套设施等。</c:v>
                        </c:pt>
                        <c:pt idx="2" c:formatCode="0_ ">
                          <c:v>2026-2027</c:v>
                        </c:pt>
                        <c:pt idx="3" c:formatCode="0_ ">
                          <c:v>6900</c:v>
                        </c:pt>
                        <c:pt idx="4" c:formatCode="0_ ">
                          <c:v>0</c:v>
                        </c:pt>
                        <c:pt idx="5" c:formatCode="0_ ">
                          <c:v>0</c:v>
                        </c:pt>
                        <c:pt idx="6" c:formatCode="0_ ">
                          <c:v>600</c:v>
                        </c:pt>
                        <c:pt idx="7" c:formatCode="0_ ">
                          <c:v>600</c:v>
                        </c:pt>
                        <c:pt idx="8" c:formatCode="0_ ">
                          <c:v>0</c:v>
                        </c:pt>
                        <c:pt idx="9" c:formatCode="0_ ">
                          <c:v>420</c:v>
                        </c:pt>
                        <c:pt idx="10" c:formatCode="0_ ">
                          <c:v>0</c:v>
                        </c:pt>
                        <c:pt idx="11" c:formatCode="0_ ">
                          <c:v>0</c:v>
                        </c:pt>
                        <c:pt idx="12" c:formatCode="0_ ">
                          <c:v>0</c:v>
                        </c:pt>
                        <c:pt idx="13" c:formatCode="0_ ">
                          <c:v>180</c:v>
                        </c:pt>
                        <c:pt idx="14" c:formatCode="0_ ">
                          <c:v>0</c:v>
                        </c:pt>
                        <c:pt idx="15" c:formatCode="0_ ">
                          <c:v>0</c:v>
                        </c:pt>
                        <c:pt idx="16" c:formatCode="0_ ">
                          <c:v>0</c:v>
                        </c:pt>
                        <c:pt idx="17" c:formatCode="0_ ">
                          <c:v>0</c:v>
                        </c:pt>
                        <c:pt idx="18" c:formatCode="0_ ">
                          <c:v>建设局</c:v>
                        </c:pt>
                        <c:pt idx="19" c:formatCode="0_ ">
                          <c:v>壹城集团
瑞金路街道</c:v>
                        </c:pt>
                        <c:pt idx="20" c:formatCode="0_ ">
                          <c:v>市城建资金定补4850万。</c:v>
                        </c:pt>
                      </c:lvl>
                      <c:lvl>
                        <c:pt idx="3" c:formatCode="0_ ">
                          <c:v>7850</c:v>
                        </c:pt>
                        <c:pt idx="4" c:formatCode="0_ ">
                          <c:v>0</c:v>
                        </c:pt>
                        <c:pt idx="5" c:formatCode="0_ ">
                          <c:v>0</c:v>
                        </c:pt>
                        <c:pt idx="6" c:formatCode="0_ ">
                          <c:v>1550</c:v>
                        </c:pt>
                        <c:pt idx="7" c:formatCode="0_ ">
                          <c:v>1550</c:v>
                        </c:pt>
                        <c:pt idx="8" c:formatCode="0_ ">
                          <c:v>0</c:v>
                        </c:pt>
                        <c:pt idx="9" c:formatCode="0_ ">
                          <c:v>420</c:v>
                        </c:pt>
                        <c:pt idx="10" c:formatCode="0_ ">
                          <c:v>0</c:v>
                        </c:pt>
                        <c:pt idx="11" c:formatCode="0_ ">
                          <c:v>0</c:v>
                        </c:pt>
                        <c:pt idx="12" c:formatCode="0_ ">
                          <c:v>0</c:v>
                        </c:pt>
                        <c:pt idx="13" c:formatCode="0_ ">
                          <c:v>1130</c:v>
                        </c:pt>
                        <c:pt idx="14" c:formatCode="0_ ">
                          <c:v>0</c:v>
                        </c:pt>
                        <c:pt idx="15" c:formatCode="0_ ">
                          <c:v>0</c:v>
                        </c:pt>
                        <c:pt idx="16" c:formatCode="0_ ">
                          <c:v>0</c:v>
                        </c:pt>
                        <c:pt idx="17" c:formatCode="0_ ">
                          <c:v>0</c:v>
                        </c:pt>
                      </c:lvl>
                      <c:lvl>
                        <c:pt idx="0" c:formatCode="0_ ">
                          <c:v>A
（续建）</c:v>
                        </c:pt>
                        <c:pt idx="1" c:formatCode="0_ ">
                          <c:v>北起中山东路，南至后标营路，长约550米，规划路幅20米，实施内容为前期征收拆迁，杆线迁移、道路、桥涵、排水、绿化、路灯、交通工程等。</c:v>
                        </c:pt>
                        <c:pt idx="2" c:formatCode="0_ ">
                          <c:v>2018-2026</c:v>
                        </c:pt>
                        <c:pt idx="3" c:formatCode="0_ ">
                          <c:v>23955</c:v>
                        </c:pt>
                        <c:pt idx="4" c:formatCode="0_ ">
                          <c:v>23900</c:v>
                        </c:pt>
                        <c:pt idx="5" c:formatCode="0_ ">
                          <c:v>0</c:v>
                        </c:pt>
                        <c:pt idx="6" c:formatCode="0_ ">
                          <c:v>55</c:v>
                        </c:pt>
                        <c:pt idx="7" c:formatCode="0_ ">
                          <c:v>55</c:v>
                        </c:pt>
                        <c:pt idx="8" c:formatCode="0_ ">
                          <c:v>0</c:v>
                        </c:pt>
                        <c:pt idx="9" c:formatCode="0_ ">
                          <c:v>0</c:v>
                        </c:pt>
                        <c:pt idx="10" c:formatCode="0_ ">
                          <c:v>0</c:v>
                        </c:pt>
                        <c:pt idx="11" c:formatCode="0_ ">
                          <c:v>0</c:v>
                        </c:pt>
                        <c:pt idx="12" c:formatCode="0_ ">
                          <c:v>0</c:v>
                        </c:pt>
                        <c:pt idx="13" c:formatCode="0_ ">
                          <c:v>55</c:v>
                        </c:pt>
                        <c:pt idx="14" c:formatCode="0_ ">
                          <c:v>0</c:v>
                        </c:pt>
                        <c:pt idx="15" c:formatCode="0_ ">
                          <c:v>0</c:v>
                        </c:pt>
                        <c:pt idx="16" c:formatCode="0_ ">
                          <c:v>0</c:v>
                        </c:pt>
                        <c:pt idx="17" c:formatCode="0_ ">
                          <c:v>0</c:v>
                        </c:pt>
                        <c:pt idx="18" c:formatCode="0_ ">
                          <c:v>建设局</c:v>
                        </c:pt>
                        <c:pt idx="19" c:formatCode="0_ ">
                          <c:v>越城集团
瑞金路街道</c:v>
                        </c:pt>
                      </c:lvl>
                      <c:lvl>
                        <c:pt idx="0" c:formatCode="0_ ">
                          <c:v>A
（续建）</c:v>
                        </c:pt>
                        <c:pt idx="1" c:formatCode="0_ ">
                          <c:v>西起光华路，东至规划冶修二路（现状紫金西路），全长约579米，城市支路，规划红线宽20—24米。实施内容为道路、排水、绿化、路灯、交通、杆线下地及市政配套设施等。</c:v>
                        </c:pt>
                        <c:pt idx="2" c:formatCode="0_ ">
                          <c:v>2025-2026</c:v>
                        </c:pt>
                        <c:pt idx="3" c:formatCode="0_ ">
                          <c:v>3650</c:v>
                        </c:pt>
                        <c:pt idx="4" c:formatCode="0_ ">
                          <c:v>730</c:v>
                        </c:pt>
                        <c:pt idx="5" c:formatCode="0_ ">
                          <c:v>0</c:v>
                        </c:pt>
                        <c:pt idx="6" c:formatCode="0_ ">
                          <c:v>2920</c:v>
                        </c:pt>
                        <c:pt idx="7" c:formatCode="0_ ">
                          <c:v>2920</c:v>
                        </c:pt>
                        <c:pt idx="8" c:formatCode="0_ ">
                          <c:v>0</c:v>
                        </c:pt>
                        <c:pt idx="9" c:formatCode="0_ ">
                          <c:v>0</c:v>
                        </c:pt>
                        <c:pt idx="10" c:formatCode="0_ ">
                          <c:v>0</c:v>
                        </c:pt>
                        <c:pt idx="11" c:formatCode="0_ ">
                          <c:v>0</c:v>
                        </c:pt>
                        <c:pt idx="12" c:formatCode="0_ ">
                          <c:v>0</c:v>
                        </c:pt>
                        <c:pt idx="13" c:formatCode="0_ ">
                          <c:v>2920</c:v>
                        </c:pt>
                        <c:pt idx="14" c:formatCode="0_ ">
                          <c:v>0</c:v>
                        </c:pt>
                        <c:pt idx="15" c:formatCode="0_ ">
                          <c:v>0</c:v>
                        </c:pt>
                        <c:pt idx="16" c:formatCode="0_ ">
                          <c:v>0</c:v>
                        </c:pt>
                        <c:pt idx="17" c:formatCode="0_ ">
                          <c:v>0</c:v>
                        </c:pt>
                        <c:pt idx="18" c:formatCode="0_ ">
                          <c:v>建设局</c:v>
                        </c:pt>
                        <c:pt idx="19" c:formatCode="0_ ">
                          <c:v>壹城集团
月牙湖街道</c:v>
                        </c:pt>
                      </c:lvl>
                      <c:lvl>
                        <c:pt idx="3" c:formatCode="0_ ">
                          <c:v>27605</c:v>
                        </c:pt>
                        <c:pt idx="4" c:formatCode="0_ ">
                          <c:v>24630</c:v>
                        </c:pt>
                        <c:pt idx="5" c:formatCode="0_ ">
                          <c:v>0</c:v>
                        </c:pt>
                        <c:pt idx="6" c:formatCode="0_ ">
                          <c:v>2975</c:v>
                        </c:pt>
                        <c:pt idx="7" c:formatCode="0_ ">
                          <c:v>2975</c:v>
                        </c:pt>
                        <c:pt idx="8" c:formatCode="0_ ">
                          <c:v>0</c:v>
                        </c:pt>
                        <c:pt idx="9" c:formatCode="0_ ">
                          <c:v>0</c:v>
                        </c:pt>
                        <c:pt idx="10" c:formatCode="0_ ">
                          <c:v>0</c:v>
                        </c:pt>
                        <c:pt idx="11" c:formatCode="0_ ">
                          <c:v>0</c:v>
                        </c:pt>
                        <c:pt idx="12" c:formatCode="0_ ">
                          <c:v>0</c:v>
                        </c:pt>
                        <c:pt idx="13" c:formatCode="0_ ">
                          <c:v>2975</c:v>
                        </c:pt>
                        <c:pt idx="14" c:formatCode="0_ ">
                          <c:v>0</c:v>
                        </c:pt>
                        <c:pt idx="15" c:formatCode="0_ ">
                          <c:v>0</c:v>
                        </c:pt>
                        <c:pt idx="16" c:formatCode="0_ ">
                          <c:v>0</c:v>
                        </c:pt>
                        <c:pt idx="17" c:formatCode="0_ ">
                          <c:v>0</c:v>
                        </c:pt>
                      </c:lvl>
                      <c:lvl>
                        <c:pt idx="3" c:formatCode="0_ ">
                          <c:v>35455</c:v>
                        </c:pt>
                        <c:pt idx="4" c:formatCode="0_ ">
                          <c:v>24630</c:v>
                        </c:pt>
                        <c:pt idx="5" c:formatCode="0_ ">
                          <c:v>0</c:v>
                        </c:pt>
                        <c:pt idx="6" c:formatCode="0_ ">
                          <c:v>4525</c:v>
                        </c:pt>
                        <c:pt idx="7" c:formatCode="0_ ">
                          <c:v>4525</c:v>
                        </c:pt>
                        <c:pt idx="8" c:formatCode="0_ ">
                          <c:v>0</c:v>
                        </c:pt>
                        <c:pt idx="9" c:formatCode="0_ ">
                          <c:v>420</c:v>
                        </c:pt>
                        <c:pt idx="10" c:formatCode="0_ ">
                          <c:v>0</c:v>
                        </c:pt>
                        <c:pt idx="11" c:formatCode="0_ ">
                          <c:v>0</c:v>
                        </c:pt>
                        <c:pt idx="12" c:formatCode="0_ ">
                          <c:v>0</c:v>
                        </c:pt>
                        <c:pt idx="13" c:formatCode="0_ ">
                          <c:v>4105</c:v>
                        </c:pt>
                        <c:pt idx="14" c:formatCode="0_ ">
                          <c:v>0</c:v>
                        </c:pt>
                        <c:pt idx="15" c:formatCode="0_ ">
                          <c:v>0</c:v>
                        </c:pt>
                        <c:pt idx="16" c:formatCode="0_ ">
                          <c:v>0</c:v>
                        </c:pt>
                        <c:pt idx="17" c:formatCode="0_ ">
                          <c:v>0</c:v>
                        </c:pt>
                      </c:lvl>
                      <c:lvl>
                        <c:pt idx="3" c:formatCode="0_ ">
                          <c:v>47130</c:v>
                        </c:pt>
                        <c:pt idx="4" c:formatCode="0_ ">
                          <c:v>25730</c:v>
                        </c:pt>
                        <c:pt idx="5" c:formatCode="0_ ">
                          <c:v>0</c:v>
                        </c:pt>
                        <c:pt idx="6" c:formatCode="0_ ">
                          <c:v>12765</c:v>
                        </c:pt>
                        <c:pt idx="7" c:formatCode="0_ ">
                          <c:v>12765</c:v>
                        </c:pt>
                        <c:pt idx="8" c:formatCode="0_ ">
                          <c:v>0</c:v>
                        </c:pt>
                        <c:pt idx="9" c:formatCode="0_ ">
                          <c:v>4540</c:v>
                        </c:pt>
                        <c:pt idx="10" c:formatCode="0_ ">
                          <c:v>0</c:v>
                        </c:pt>
                        <c:pt idx="11" c:formatCode="0_ ">
                          <c:v>0</c:v>
                        </c:pt>
                        <c:pt idx="12" c:formatCode="0_ ">
                          <c:v>0</c:v>
                        </c:pt>
                        <c:pt idx="13" c:formatCode="0_ ">
                          <c:v>8225</c:v>
                        </c:pt>
                        <c:pt idx="14" c:formatCode="0_ ">
                          <c:v>0</c:v>
                        </c:pt>
                        <c:pt idx="15" c:formatCode="0_ ">
                          <c:v>0</c:v>
                        </c:pt>
                        <c:pt idx="16" c:formatCode="0_ ">
                          <c:v>0</c:v>
                        </c:pt>
                        <c:pt idx="17" c:formatCode="0_ ">
                          <c:v>0</c:v>
                        </c:pt>
                      </c:lvl>
                      <c:lvl>
                        <c:pt idx="3" c:formatCode="0_ ">
                          <c:v>154662</c:v>
                        </c:pt>
                        <c:pt idx="4" c:formatCode="0_ ">
                          <c:v>42159</c:v>
                        </c:pt>
                        <c:pt idx="5" c:formatCode="0_ ">
                          <c:v>0</c:v>
                        </c:pt>
                        <c:pt idx="6" c:formatCode="0_ ">
                          <c:v>29512</c:v>
                        </c:pt>
                        <c:pt idx="7" c:formatCode="0_ ">
                          <c:v>29512</c:v>
                        </c:pt>
                        <c:pt idx="8" c:formatCode="0_ ">
                          <c:v>3443</c:v>
                        </c:pt>
                        <c:pt idx="9" c:formatCode="0_ ">
                          <c:v>11208</c:v>
                        </c:pt>
                        <c:pt idx="10" c:formatCode="0_ ">
                          <c:v>0</c:v>
                        </c:pt>
                        <c:pt idx="11" c:formatCode="0_ ">
                          <c:v>0</c:v>
                        </c:pt>
                        <c:pt idx="12" c:formatCode="0_ ">
                          <c:v>0</c:v>
                        </c:pt>
                        <c:pt idx="13" c:formatCode="0_ ">
                          <c:v>12936</c:v>
                        </c:pt>
                        <c:pt idx="14" c:formatCode="0_ ">
                          <c:v>1850</c:v>
                        </c:pt>
                        <c:pt idx="15" c:formatCode="0_ ">
                          <c:v>0</c:v>
                        </c:pt>
                        <c:pt idx="16" c:formatCode="0_ ">
                          <c:v>0</c:v>
                        </c:pt>
                        <c:pt idx="17" c:formatCode="0_ ">
                          <c:v>75</c:v>
                        </c:pt>
                      </c:lvl>
                      <c:lvl>
                        <c:pt idx="0" c:formatCode="0_ ">
                          <c:v>B</c:v>
                        </c:pt>
                        <c:pt idx="1" c:formatCode="0_ ">
                          <c:v>鑫运路路口口袋公园（二期）西至鑫运路规划红线，东至运粮河河道保护线，北至一期用地范围线，南至公园三期，占地面积约4970平方米。设计景观园路、多功能运动场地、台地花园等内容。</c:v>
                        </c:pt>
                        <c:pt idx="2" c:formatCode="0_ ">
                          <c:v>2026-2027</c:v>
                        </c:pt>
                        <c:pt idx="3" c:formatCode="0_ ">
                          <c:v>150</c:v>
                        </c:pt>
                        <c:pt idx="18" c:formatCode="0_ ">
                          <c:v>建设局</c:v>
                        </c:pt>
                        <c:pt idx="19" c:formatCode="0_ ">
                          <c:v>壹城集团
光华路街道</c:v>
                        </c:pt>
                      </c:lvl>
                      <c:lvl>
                        <c:pt idx="0" c:formatCode="0_ ">
                          <c:v>B</c:v>
                        </c:pt>
                        <c:pt idx="1" c:formatCode="0_ ">
                          <c:v>长乐路—东关东路。总面积约24000平方米，绿化提档升级。</c:v>
                        </c:pt>
                        <c:pt idx="2" c:formatCode="0_ ">
                          <c:v>2026</c:v>
                        </c:pt>
                        <c:pt idx="3" c:formatCode="0_ ">
                          <c:v>460</c:v>
                        </c:pt>
                        <c:pt idx="18" c:formatCode="0_ ">
                          <c:v>城管局</c:v>
                        </c:pt>
                        <c:pt idx="19" c:formatCode="0_ ">
                          <c:v>安城集团
夫子庙街道</c:v>
                        </c:pt>
                      </c:lvl>
                      <c:lvl>
                        <c:pt idx="0" c:formatCode="0_ ">
                          <c:v>B</c:v>
                        </c:pt>
                        <c:pt idx="1" c:formatCode="0_ ">
                          <c:v>项目为秦淮区双桥门立交西南角（铁路旁）三角绿地环境综合整治工程。场地北侧与应天大街方向铁路相接，东侧紧靠龙蟠南路，西侧为金陵高等职业技术学校。项目基址面积约3217平方米。</c:v>
                        </c:pt>
                        <c:pt idx="2" c:formatCode="0_ ">
                          <c:v>2026</c:v>
                        </c:pt>
                        <c:pt idx="3" c:formatCode="0_ ">
                          <c:v>280</c:v>
                        </c:pt>
                        <c:pt idx="18" c:formatCode="0_ ">
                          <c:v>城管局</c:v>
                        </c:pt>
                        <c:pt idx="19" c:formatCode="0_ ">
                          <c:v>安城集团
中华门街道</c:v>
                        </c:pt>
                      </c:lvl>
                      <c:lvl>
                        <c:pt idx="0" c:formatCode="0_ ">
                          <c:v>B</c:v>
                        </c:pt>
                        <c:pt idx="1" c:formatCode="0_ ">
                          <c:v>朝天宫广场，占地面积28241平方米，实施内容为园路维修，景观改造，部分绿化花灌木、地被更新。</c:v>
                        </c:pt>
                        <c:pt idx="2" c:formatCode="0_ ">
                          <c:v>2026</c:v>
                        </c:pt>
                        <c:pt idx="3" c:formatCode="0_ ">
                          <c:v>950</c:v>
                        </c:pt>
                        <c:pt idx="18" c:formatCode="0_ ">
                          <c:v>城管局</c:v>
                        </c:pt>
                        <c:pt idx="19" c:formatCode="0_ ">
                          <c:v>安城集团
朝天宫街道</c:v>
                        </c:pt>
                      </c:lvl>
                      <c:lvl>
                        <c:pt idx="0" c:formatCode="0_ ">
                          <c:v>B</c:v>
                        </c:pt>
                        <c:pt idx="1" c:formatCode="0_ ">
                          <c:v>项目位于长乐路武定门东南侧，占地面积约57000平方米。实施内容为园路、花坛全面提档升级，局部绿化节点提档升级，部分绿化花灌木、地被更新。</c:v>
                        </c:pt>
                        <c:pt idx="2" c:formatCode="0_ ">
                          <c:v>2026</c:v>
                        </c:pt>
                        <c:pt idx="3" c:formatCode="0_ ">
                          <c:v>1500</c:v>
                        </c:pt>
                        <c:pt idx="18" c:formatCode="0_ ">
                          <c:v>城管局</c:v>
                        </c:pt>
                        <c:pt idx="19" c:formatCode="0_ ">
                          <c:v>安城集团
夫子庙街道</c:v>
                        </c:pt>
                      </c:lvl>
                      <c:lvl>
                        <c:pt idx="0" c:formatCode="0_ ">
                          <c:v>B</c:v>
                        </c:pt>
                        <c:pt idx="1" c:formatCode="0_ ">
                          <c:v>项目位于秦淮区红花街道，南至永乐路、西至龙蟠南路、北至513厂，占地面积约1600平方米，拟新建绿地公园。</c:v>
                        </c:pt>
                        <c:pt idx="2" c:formatCode="0_ ">
                          <c:v>2026-2027</c:v>
                        </c:pt>
                        <c:pt idx="3" c:formatCode="0_ ">
                          <c:v>100</c:v>
                        </c:pt>
                        <c:pt idx="18" c:formatCode="0_ ">
                          <c:v>建设局</c:v>
                        </c:pt>
                        <c:pt idx="19" c:formatCode="0_ ">
                          <c:v>壹城集团
红花街道</c:v>
                        </c:pt>
                      </c:lvl>
                      <c:lvl>
                        <c:pt idx="0" c:formatCode="0_ ">
                          <c:v>B+</c:v>
                        </c:pt>
                        <c:pt idx="1" c:formatCode="0_ ">
                          <c:v>目前为南部新城都市田园，拟改造为宠物友好公园，打造集日常休闲、宠物友好、主题消费于一体的市民休闲消费新场景。</c:v>
                        </c:pt>
                        <c:pt idx="18" c:formatCode="0_ ">
                          <c:v>建设局</c:v>
                        </c:pt>
                      </c:lvl>
                      <c:lvl>
                        <c:pt idx="0" c:formatCode="0_ ">
                          <c:v>B+</c:v>
                        </c:pt>
                        <c:pt idx="18" c:formatCode="0_ ">
                          <c:v>建设局</c:v>
                        </c:pt>
                        <c:pt idx="19" c:formatCode="0_ ">
                          <c:v>壹城集团
光华路街道</c:v>
                        </c:pt>
                      </c:lvl>
                      <c:lvl>
                        <c:pt idx="0" c:formatCode="0_ ">
                          <c:v>B+</c:v>
                        </c:pt>
                        <c:pt idx="1" c:formatCode="0_ ">
                          <c:v>项目位于中航科技城地块南部，北至科研用地，南至商业用地及瑞金路，东至航金路，西至商业用地，面积约1.87万平方米。建设内容包含遗址保护、景观、绿化、排水、亮化及市政配套设施等。</c:v>
                        </c:pt>
                        <c:pt idx="2" c:formatCode="0_ ">
                          <c:v>2027-2028</c:v>
                        </c:pt>
                        <c:pt idx="3" c:formatCode="0_ ">
                          <c:v>561</c:v>
                        </c:pt>
                        <c:pt idx="18" c:formatCode="0_ ">
                          <c:v>建设局</c:v>
                        </c:pt>
                        <c:pt idx="19" c:formatCode="0_ ">
                          <c:v>壹城集团
瑞金路街道</c:v>
                        </c:pt>
                      </c:lvl>
                      <c:lvl>
                        <c:pt idx="0" c:formatCode="0_ ">
                          <c:v>B+</c:v>
                        </c:pt>
                        <c:pt idx="1" c:formatCode="0_ ">
                          <c:v>项目位于中航科技城地块南部，北至科研用地，南至瑞金路，东至商办、科研用地，西至航金路，面积约1.04万平方米。建设内容包含遗址保护、景观、绿化、排水、亮化及市政配套设施等。</c:v>
                        </c:pt>
                        <c:pt idx="2" c:formatCode="0_ ">
                          <c:v>2027-2028</c:v>
                        </c:pt>
                        <c:pt idx="3" c:formatCode="0_ ">
                          <c:v>312</c:v>
                        </c:pt>
                        <c:pt idx="18" c:formatCode="0_ ">
                          <c:v>建设局</c:v>
                        </c:pt>
                        <c:pt idx="19" c:formatCode="0_ ">
                          <c:v>壹城集团
瑞金路街道</c:v>
                        </c:pt>
                      </c:lvl>
                      <c:lvl>
                        <c:pt idx="3" c:formatCode="0_ ">
                          <c:v>4313</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项目位于秦淮区永乐路与龙蟠南路交汇处，G47项目建筑红线外，代建绿地约6560平方米。</c:v>
                        </c:pt>
                        <c:pt idx="2" c:formatCode="0_ ">
                          <c:v>2025-2026</c:v>
                        </c:pt>
                        <c:pt idx="3" c:formatCode="0_ ">
                          <c:v>500</c:v>
                        </c:pt>
                        <c:pt idx="4" c:formatCode="0_ ">
                          <c:v>200</c:v>
                        </c:pt>
                        <c:pt idx="5" c:formatCode="0_ ">
                          <c:v>0</c:v>
                        </c:pt>
                        <c:pt idx="6" c:formatCode="0_ ">
                          <c:v>300</c:v>
                        </c:pt>
                        <c:pt idx="7" c:formatCode="0_ ">
                          <c:v>300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300</c:v>
                        </c:pt>
                        <c:pt idx="17" c:formatCode="0_ ">
                          <c:v>0</c:v>
                        </c:pt>
                        <c:pt idx="18" c:formatCode="0_ ">
                          <c:v>建设局
南京华誉悦港置业有限公司</c:v>
                        </c:pt>
                        <c:pt idx="19" c:formatCode="0_ ">
                          <c:v>南京华誉悦港置业有限公司
中华门街道</c:v>
                        </c:pt>
                      </c:lvl>
                      <c:lvl>
                        <c:pt idx="0" c:formatCode="0_ ">
                          <c:v>A
（续建）</c:v>
                        </c:pt>
                        <c:pt idx="1" c:formatCode="0_ ">
                          <c:v>该口袋公园占地面积约5000平方米。由于精益铸造厂将改造为产业园区，为提升入口形象，改善周边环境，对入口区域进行口袋公园打造。建设内容为：调整原有交通道路动线；升级改造原社区绿地；新增两处景观绿岛和步行景观。</c:v>
                        </c:pt>
                        <c:pt idx="2" c:formatCode="0_ ">
                          <c:v>2025-2026</c:v>
                        </c:pt>
                        <c:pt idx="3" c:formatCode="0_ ">
                          <c:v>200</c:v>
                        </c:pt>
                        <c:pt idx="4" c:formatCode="0_ ">
                          <c:v>80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120</c:v>
                        </c:pt>
                        <c:pt idx="17" c:formatCode="0_ ">
                          <c:v>0</c:v>
                        </c:pt>
                        <c:pt idx="18" c:formatCode="0_ ">
                          <c:v>建设局
南京苏房复华科技园管理有限公司</c:v>
                        </c:pt>
                        <c:pt idx="19" c:formatCode="0_ ">
                          <c:v>安城集团
光华路街道</c:v>
                        </c:pt>
                      </c:lvl>
                      <c:lvl>
                        <c:pt idx="0" c:formatCode="0_ ">
                          <c:v>A
（续建）</c:v>
                        </c:pt>
                        <c:pt idx="1" c:formatCode="0_ ">
                          <c:v>位于双桥门高架桥下方，东至双桥门立交桥、南至内环南线、西至双桥门小区、北至双桥门公园。进行环境整治，建设内容及规模包括场地清杂、景观工程提升改造、停车场地平整、增加色叶树种和景观节点花境布置、挡墙修复、配套休闲设施，以提升双桥门地块整体环境质量，总面积约7123.67平方米。</c:v>
                        </c:pt>
                        <c:pt idx="2" c:formatCode="0_ ">
                          <c:v>2025-2026</c:v>
                        </c:pt>
                        <c:pt idx="3" c:formatCode="0_ ">
                          <c:v>350</c:v>
                        </c:pt>
                        <c:pt idx="4" c:formatCode="0_ ">
                          <c:v>70</c:v>
                        </c:pt>
                        <c:pt idx="5" c:formatCode="0_ ">
                          <c:v>0</c:v>
                        </c:pt>
                        <c:pt idx="6" c:formatCode="0_ ">
                          <c:v>280</c:v>
                        </c:pt>
                        <c:pt idx="7" c:formatCode="0_ ">
                          <c:v>280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0</c:v>
                        </c:pt>
                        <c:pt idx="17" c:formatCode="0_ ">
                          <c:v>0</c:v>
                        </c:pt>
                        <c:pt idx="18" c:formatCode="0_ ">
                          <c:v>建设局</c:v>
                        </c:pt>
                        <c:pt idx="19" c:formatCode="0_ ">
                          <c:v>安城集团
中华门街道</c:v>
                        </c:pt>
                      </c:lvl>
                      <c:lvl>
                        <c:pt idx="3" c:formatCode="0_ ">
                          <c:v>1050</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3" c:formatCode="0_ ">
                          <c:v>5363</c:v>
                        </c:pt>
                        <c:pt idx="4" c:formatCode="0_ ">
                          <c:v>350</c:v>
                        </c:pt>
                        <c:pt idx="5" c:formatCode="0_ ">
                          <c:v>0</c:v>
                        </c:pt>
                        <c:pt idx="6" c:formatCode="0_ ">
                          <c:v>700</c:v>
                        </c:pt>
                        <c:pt idx="7" c:formatCode="0_ ">
                          <c:v>700</c:v>
                        </c:pt>
                        <c:pt idx="8" c:formatCode="0_ ">
                          <c:v>0</c:v>
                        </c:pt>
                        <c:pt idx="9" c:formatCode="0_ ">
                          <c:v>0</c:v>
                        </c:pt>
                        <c:pt idx="10" c:formatCode="0_ ">
                          <c:v>0</c:v>
                        </c:pt>
                        <c:pt idx="11" c:formatCode="0_ ">
                          <c:v>0</c:v>
                        </c:pt>
                        <c:pt idx="12" c:formatCode="0_ ">
                          <c:v>0</c:v>
                        </c:pt>
                        <c:pt idx="13" c:formatCode="0_ ">
                          <c:v>0</c:v>
                        </c:pt>
                        <c:pt idx="14" c:formatCode="0_ ">
                          <c:v>280</c:v>
                        </c:pt>
                        <c:pt idx="15" c:formatCode="0_ ">
                          <c:v>0</c:v>
                        </c:pt>
                        <c:pt idx="16" c:formatCode="0_ ">
                          <c:v>420</c:v>
                        </c:pt>
                        <c:pt idx="17" c:formatCode="0_ ">
                          <c:v>0</c:v>
                        </c:pt>
                      </c:lvl>
                      <c:lvl>
                        <c:pt idx="0" c:formatCode="0_ ">
                          <c:v>A
（续建）</c:v>
                        </c:pt>
                        <c:pt idx="1" c:formatCode="0_ ">
                          <c:v>对城东污水系统高水位分流以及应急释放的污水进行处理，同时补充进入安江河，改善河道水质。</c:v>
                        </c:pt>
                        <c:pt idx="2" c:formatCode="0_ ">
                          <c:v>2020-2026</c:v>
                        </c:pt>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pt idx="18" c:formatCode="0_ ">
                          <c:v>水务局</c:v>
                        </c:pt>
                        <c:pt idx="19" c:formatCode="0_ ">
                          <c:v>水务局
光华路街道</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3" c:formatCode="0_ ">
                          <c:v>7095</c:v>
                        </c:pt>
                        <c:pt idx="4" c:formatCode="0_ ">
                          <c:v>6288</c:v>
                        </c:pt>
                        <c:pt idx="5" c:formatCode="0_ ">
                          <c:v>0</c:v>
                        </c:pt>
                        <c:pt idx="6" c:formatCode="0_ ">
                          <c:v>807</c:v>
                        </c:pt>
                        <c:pt idx="7" c:formatCode="0_ ">
                          <c:v>807</c:v>
                        </c:pt>
                        <c:pt idx="8" c:formatCode="0_ ">
                          <c:v>0</c:v>
                        </c:pt>
                        <c:pt idx="9" c:formatCode="0_ ">
                          <c:v>407</c:v>
                        </c:pt>
                        <c:pt idx="10" c:formatCode="0_ ">
                          <c:v>0</c:v>
                        </c:pt>
                        <c:pt idx="11" c:formatCode="0_ ">
                          <c:v>0</c:v>
                        </c:pt>
                        <c:pt idx="12" c:formatCode="0_ ">
                          <c:v>0</c:v>
                        </c:pt>
                        <c:pt idx="13" c:formatCode="0_ ">
                          <c:v>400</c:v>
                        </c:pt>
                        <c:pt idx="14" c:formatCode="0_ ">
                          <c:v>0</c:v>
                        </c:pt>
                        <c:pt idx="15" c:formatCode="0_ ">
                          <c:v>0</c:v>
                        </c:pt>
                        <c:pt idx="16" c:formatCode="0_ ">
                          <c:v>0</c:v>
                        </c:pt>
                        <c:pt idx="17" c:formatCode="0_ ">
                          <c:v>0</c:v>
                        </c:pt>
                      </c:lvl>
                      <c:lvl>
                        <c:pt idx="0" c:formatCode="0_ ">
                          <c:v>B</c:v>
                        </c:pt>
                        <c:pt idx="1" c:formatCode="0_ ">
                          <c:v>1、市政排水管网改造工程：对江宁路、长乐路、石鼓路等8条道路排水管网溯源排查，整治修复结构性病害、功能性缺陷，整改雨污水错接混接，同步更新改造附属设施；2、排涝泵站能力提升工程：对红旗泵站实施改扩建，友谊河泵站、七里街污水泵站、清水塘雨水泵站实施设施修缮更新、前池清淤、更换机电设施等；3、河道综合整治：果园河、柴家营沟实施清淤疏浚、生态治理、岸坡生态化等。</c:v>
                        </c:pt>
                        <c:pt idx="2" c:formatCode="0_ ">
                          <c:v>2026-2027</c:v>
                        </c:pt>
                        <c:pt idx="3" c:formatCode="0_ ">
                          <c:v>11230</c:v>
                        </c:pt>
                        <c:pt idx="18" c:formatCode="0_ ">
                          <c:v>水务局</c:v>
                        </c:pt>
                        <c:pt idx="19" c:formatCode="0_ ">
                          <c:v>安城集团
相关街道</c:v>
                        </c:pt>
                        <c:pt idx="20" c:formatCode="0_ ">
                          <c:v>争取特别国债资金，如未争取成功，则该项目取消。</c:v>
                        </c:pt>
                      </c:lvl>
                      <c:lvl>
                        <c:pt idx="3" c:formatCode="0_ ">
                          <c:v>11230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1、十里秦淮水系连通活水工程：对清水塘进行清淤疏浚，沿线排口排查整改等综合治理；连通外秦淮河七里街—白鹭洲—内秦淮河南段，长度约1.5千米。2、秦淮河流域河道治理工程：对明御河（尚书桥以西）段及红花河（大明路以东）、东玉带河、撇洪沟（秦淮段）清淤疏浚、生态治理等水环境整治。3、秦淮河流域道路排水管道改造工程：对大明路、永乐路等75条道路下雨水管网（约170千米）进行排查以及CCTV检测；对应天大街、友谊河、长白街范围内的雨水管网进行整治修复。</c:v>
                        </c:pt>
                        <c:pt idx="2" c:formatCode="0_ ">
                          <c:v>2025-2026</c:v>
                        </c:pt>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pt idx="18" c:formatCode="0_ ">
                          <c:v>水务局</c:v>
                        </c:pt>
                        <c:pt idx="19" c:formatCode="0_ ">
                          <c:v>安城集团
相关街道</c:v>
                        </c:pt>
                      </c:lvl>
                      <c:lvl>
                        <c:pt idx="3" c:formatCode="0_ ">
                          <c:v>12685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23915</c:v>
                        </c:pt>
                        <c:pt idx="4" c:formatCode="0_ ">
                          <c:v>3687</c:v>
                        </c:pt>
                        <c:pt idx="5" c:formatCode="0_ ">
                          <c:v>0</c:v>
                        </c:pt>
                        <c:pt idx="6" c:formatCode="0_ ">
                          <c:v>8998</c:v>
                        </c:pt>
                        <c:pt idx="7" c:formatCode="0_ ">
                          <c:v>8998</c:v>
                        </c:pt>
                        <c:pt idx="8" c:formatCode="0_ ">
                          <c:v>4499</c:v>
                        </c:pt>
                        <c:pt idx="9" c:formatCode="0_ ">
                          <c:v>2250</c:v>
                        </c:pt>
                        <c:pt idx="10" c:formatCode="0_ ">
                          <c:v>0</c:v>
                        </c:pt>
                        <c:pt idx="11" c:formatCode="0_ ">
                          <c:v>0</c:v>
                        </c:pt>
                        <c:pt idx="12" c:formatCode="0_ ">
                          <c:v>0</c:v>
                        </c:pt>
                        <c:pt idx="13" c:formatCode="0_ ">
                          <c:v>2249</c:v>
                        </c:pt>
                        <c:pt idx="14" c:formatCode="0_ ">
                          <c:v>0</c:v>
                        </c:pt>
                        <c:pt idx="15" c:formatCode="0_ ">
                          <c:v>0</c:v>
                        </c:pt>
                        <c:pt idx="16" c:formatCode="0_ ">
                          <c:v>0</c:v>
                        </c:pt>
                        <c:pt idx="17" c:formatCode="0_ ">
                          <c:v>0</c:v>
                        </c:pt>
                      </c:lvl>
                      <c:lvl>
                        <c:pt idx="3" c:formatCode="0_ ">
                          <c:v>36373</c:v>
                        </c:pt>
                        <c:pt idx="4" c:formatCode="0_ ">
                          <c:v>10325</c:v>
                        </c:pt>
                        <c:pt idx="5" c:formatCode="0_ ">
                          <c:v>0</c:v>
                        </c:pt>
                        <c:pt idx="6" c:formatCode="0_ ">
                          <c:v>10505</c:v>
                        </c:pt>
                        <c:pt idx="7" c:formatCode="0_ ">
                          <c:v>10505</c:v>
                        </c:pt>
                        <c:pt idx="8" c:formatCode="0_ ">
                          <c:v>4499</c:v>
                        </c:pt>
                        <c:pt idx="9" c:formatCode="0_ ">
                          <c:v>2657</c:v>
                        </c:pt>
                        <c:pt idx="10" c:formatCode="0_ ">
                          <c:v>0</c:v>
                        </c:pt>
                        <c:pt idx="11" c:formatCode="0_ ">
                          <c:v>0</c:v>
                        </c:pt>
                        <c:pt idx="12" c:formatCode="0_ ">
                          <c:v>0</c:v>
                        </c:pt>
                        <c:pt idx="13" c:formatCode="0_ ">
                          <c:v>2649</c:v>
                        </c:pt>
                        <c:pt idx="14" c:formatCode="0_ ">
                          <c:v>280</c:v>
                        </c:pt>
                        <c:pt idx="15" c:formatCode="0_ ">
                          <c:v>0</c:v>
                        </c:pt>
                        <c:pt idx="16" c:formatCode="0_ ">
                          <c:v>420</c:v>
                        </c:pt>
                        <c:pt idx="17" c:formatCode="0_ ">
                          <c:v>0</c:v>
                        </c:pt>
                      </c:lvl>
                      <c:lvl>
                        <c:pt idx="0" c:formatCode="0_ ">
                          <c:v>A
（续建）</c:v>
                        </c:pt>
                        <c:pt idx="1" c:formatCode="0_ ">
                          <c:v>加固改造，原总建筑面积约5500平方米。拟对校舍进行抗震加固改造，立面出新，水电气增容改造，管网及设备提升，智能化建设、周边道路围墙及环境整治。</c:v>
                        </c:pt>
                        <c:pt idx="2" c:formatCode="0_ ">
                          <c:v>2024-2026</c:v>
                        </c:pt>
                        <c:pt idx="3" c:formatCode="0_ ">
                          <c:v>3700</c:v>
                        </c:pt>
                        <c:pt idx="4" c:formatCode="0_ ">
                          <c:v>2700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教育局
更新办</c:v>
                        </c:pt>
                        <c:pt idx="19" c:formatCode="0_ ">
                          <c:v>更新集团
壹城集团
夫子庙街道</c:v>
                        </c:pt>
                      </c:lvl>
                      <c:lvl>
                        <c:pt idx="0" c:formatCode="0_ ">
                          <c:v>A
（续建）</c:v>
                        </c:pt>
                        <c:pt idx="1" c:formatCode="0_ ">
                          <c:v>光华园11号，建筑面积0.15万平方米。拟对校舍进行抗震加固改造，立面出新，水电气增容改造，管网及设备提升，智能化建设、周边道路围墙及环境整治。</c:v>
                        </c:pt>
                        <c:pt idx="2" c:formatCode="0_ ">
                          <c:v>2023-2026</c:v>
                        </c:pt>
                        <c:pt idx="3" c:formatCode="0_ ">
                          <c:v>920</c:v>
                        </c:pt>
                        <c:pt idx="4" c:formatCode="0_ ">
                          <c:v>420</c:v>
                        </c:pt>
                        <c:pt idx="5" c:formatCode="0_ ">
                          <c:v>0</c:v>
                        </c:pt>
                        <c:pt idx="6" c:formatCode="0_ ">
                          <c:v>500</c:v>
                        </c:pt>
                        <c:pt idx="7" c:formatCode="0_ ">
                          <c:v>500</c:v>
                        </c:pt>
                        <c:pt idx="8" c:formatCode="0_ ">
                          <c:v>0</c:v>
                        </c:pt>
                        <c:pt idx="9" c:formatCode="0_ ">
                          <c:v>0</c:v>
                        </c:pt>
                        <c:pt idx="10" c:formatCode="0_ ">
                          <c:v>0</c:v>
                        </c:pt>
                        <c:pt idx="11" c:formatCode="0_ ">
                          <c:v>0</c:v>
                        </c:pt>
                        <c:pt idx="12" c:formatCode="0_ ">
                          <c:v>0</c:v>
                        </c:pt>
                        <c:pt idx="13" c:formatCode="0_ ">
                          <c:v>500</c:v>
                        </c:pt>
                        <c:pt idx="14" c:formatCode="0_ ">
                          <c:v>0</c:v>
                        </c:pt>
                        <c:pt idx="15" c:formatCode="0_ ">
                          <c:v>0</c:v>
                        </c:pt>
                        <c:pt idx="16" c:formatCode="0_ ">
                          <c:v>0</c:v>
                        </c:pt>
                        <c:pt idx="17" c:formatCode="0_ ">
                          <c:v>0</c:v>
                        </c:pt>
                        <c:pt idx="18" c:formatCode="0_ ">
                          <c:v>教育局
更新办</c:v>
                        </c:pt>
                        <c:pt idx="19" c:formatCode="0_ ">
                          <c:v>更新集团
明商集团
大光路街道</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3" c:formatCode="0_ ">
                          <c:v>4620</c:v>
                        </c:pt>
                        <c:pt idx="4" c:formatCode="0_ ">
                          <c:v>3120</c:v>
                        </c:pt>
                        <c:pt idx="5" c:formatCode="0_ ">
                          <c:v>0</c:v>
                        </c:pt>
                        <c:pt idx="6" c:formatCode="0_ ">
                          <c:v>1500</c:v>
                        </c:pt>
                        <c:pt idx="7" c:formatCode="0_ ">
                          <c:v>1500</c:v>
                        </c:pt>
                        <c:pt idx="8" c:formatCode="0_ ">
                          <c:v>0</c:v>
                        </c:pt>
                        <c:pt idx="9" c:formatCode="0_ ">
                          <c:v>0</c:v>
                        </c:pt>
                        <c:pt idx="10" c:formatCode="0_ ">
                          <c:v>0</c:v>
                        </c:pt>
                        <c:pt idx="11" c:formatCode="0_ ">
                          <c:v>0</c:v>
                        </c:pt>
                        <c:pt idx="12" c:formatCode="0_ ">
                          <c:v>0</c:v>
                        </c:pt>
                        <c:pt idx="13" c:formatCode="0_ ">
                          <c:v>1500</c:v>
                        </c:pt>
                        <c:pt idx="14" c:formatCode="0_ ">
                          <c:v>0</c:v>
                        </c:pt>
                        <c:pt idx="15" c:formatCode="0_ ">
                          <c:v>0</c:v>
                        </c:pt>
                        <c:pt idx="16" c:formatCode="0_ ">
                          <c:v>0</c:v>
                        </c:pt>
                        <c:pt idx="17" c:formatCode="0_ ">
                          <c:v>0</c:v>
                        </c:pt>
                      </c:lvl>
                      <c:lvl>
                        <c:pt idx="0" c:formatCode="0_ ">
                          <c:v>A</c:v>
                        </c:pt>
                        <c:pt idx="1" c:formatCode="0_ ">
                          <c:v>1、目标定位：从城市更新和公共空间创建的角度，落实更具开放性、包容性、公共性的空间特质，打造文商旅居融合区。2、功能业态：根据各自功能特点适度引入商业、休闲、文化、娱乐等公共功能，积极提升活力。3、空间品质：已腾迁区域在拆除违章搭建、梳理消防和步行交通基础上，改善居住环境，改造现状建筑进行活化利用，兼顾地下空间利用、市政配套设施及海绵城市方面应用。4、交通优化：地块内街巷中营和三条营保持原有肌理，以服务步行和非机动车交通为主，满足消防、救护、管养等应急车辆的出入，限制机动车辆的出行。5、文化塑造：保留修缮历史风貌建筑，维持街巷肌理，对历史资源点进行活化利用，文化上传承老城南门东地区的地域文脉。6、活动策划：整合性地将集约化、多元化的营商模式与适行、共享、创意、慢活的空间需求结合，策划文化展览、非遗体验、创意市集等主题活动，吸引市民与游客参与，激活片区文化活力。</c:v>
                        </c:pt>
                        <c:pt idx="2" c:formatCode="0_ ">
                          <c:v>2026-2028</c:v>
                        </c:pt>
                        <c:pt idx="3" c:formatCode="0_ ">
                          <c:v>6000</c:v>
                        </c:pt>
                        <c:pt idx="4" c:formatCode="0_ ">
                          <c:v>0</c:v>
                        </c:pt>
                        <c:pt idx="5" c:formatCode="0_ ">
                          <c:v>0</c:v>
                        </c:pt>
                        <c:pt idx="6" c:formatCode="0_ ">
                          <c:v>2000</c:v>
                        </c:pt>
                        <c:pt idx="7" c:formatCode="0_ ">
                          <c:v>2000</c:v>
                        </c:pt>
                        <c:pt idx="8" c:formatCode="0_ ">
                          <c:v>0</c:v>
                        </c:pt>
                        <c:pt idx="9" c:formatCode="0_ ">
                          <c:v>0</c:v>
                        </c:pt>
                        <c:pt idx="10" c:formatCode="0_ ">
                          <c:v>0</c:v>
                        </c:pt>
                        <c:pt idx="11" c:formatCode="0_ ">
                          <c:v>0</c:v>
                        </c:pt>
                        <c:pt idx="12" c:formatCode="0_ ">
                          <c:v>0</c:v>
                        </c:pt>
                        <c:pt idx="13" c:formatCode="0_ ">
                          <c:v>0</c:v>
                        </c:pt>
                        <c:pt idx="14" c:formatCode="0_ ">
                          <c:v>2000</c:v>
                        </c:pt>
                        <c:pt idx="15" c:formatCode="0_ ">
                          <c:v>0</c:v>
                        </c:pt>
                        <c:pt idx="16" c:formatCode="0_ ">
                          <c:v>0</c:v>
                        </c:pt>
                        <c:pt idx="17" c:formatCode="0_ ">
                          <c:v>0</c:v>
                        </c:pt>
                        <c:pt idx="18" c:formatCode="0_ ">
                          <c:v>更新办</c:v>
                        </c:pt>
                        <c:pt idx="19" c:formatCode="0_ ">
                          <c:v>老城南集团
历保集团
夫子庙街道</c:v>
                        </c:pt>
                      </c:lvl>
                      <c:lvl>
                        <c:pt idx="0" c:formatCode="0_ ">
                          <c:v>A</c:v>
                        </c:pt>
                        <c:pt idx="1" c:formatCode="0_ ">
                          <c:v>1、目标定位：依托周边愚园、凤凰台、瓦官寺、阮籍墓等历史文化资源，以及悦动·新门西产业园，打造以数智创新为主导，集文商体旅多业态于一体的城市客厅。
2、产业策划：从“科技+”定位出发，重点突出物联网和数字技术产业，兼顾西侧悦动·新门西产业园，综合考虑产业发展的协调性，发挥全产业链协同效应，形成园区、街区、景区三区一体的科技文化示范片区。
3、空间品质：综合考量明城墙、愚园、悦动新门西等环境要素，将文化传承与城市发展有机融合，着力打造传统历史文化景区与现代数字产业园区相融合的高品质数字街区。以钢结构、落地玻璃幕墙为主要构建体系，辅以有趣的连廊庭院将不同建筑进行串联。</c:v>
                        </c:pt>
                        <c:pt idx="2" c:formatCode="0_ ">
                          <c:v>2026-2028</c:v>
                        </c:pt>
                        <c:pt idx="3" c:formatCode="0_ ">
                          <c:v>150</c:v>
                        </c:pt>
                        <c:pt idx="4" c:formatCode="0_ ">
                          <c:v>0</c:v>
                        </c:pt>
                        <c:pt idx="5" c:formatCode="0_ ">
                          <c:v>0</c:v>
                        </c:pt>
                        <c:pt idx="6" c:formatCode="0_ ">
                          <c:v>50</c:v>
                        </c:pt>
                        <c:pt idx="7" c:formatCode="0_ ">
                          <c:v>50</c:v>
                        </c:pt>
                        <c:pt idx="8" c:formatCode="0_ ">
                          <c:v>0</c:v>
                        </c:pt>
                        <c:pt idx="9" c:formatCode="0_ ">
                          <c:v>0</c:v>
                        </c:pt>
                        <c:pt idx="10" c:formatCode="0_ ">
                          <c:v>0</c:v>
                        </c:pt>
                        <c:pt idx="11" c:formatCode="0_ ">
                          <c:v>0</c:v>
                        </c:pt>
                        <c:pt idx="12" c:formatCode="0_ ">
                          <c:v>0</c:v>
                        </c:pt>
                        <c:pt idx="13" c:formatCode="0_ ">
                          <c:v>0</c:v>
                        </c:pt>
                        <c:pt idx="14" c:formatCode="0_ ">
                          <c:v>50</c:v>
                        </c:pt>
                        <c:pt idx="15" c:formatCode="0_ ">
                          <c:v>0</c:v>
                        </c:pt>
                        <c:pt idx="16" c:formatCode="0_ ">
                          <c:v>0</c:v>
                        </c:pt>
                        <c:pt idx="17" c:formatCode="0_ ">
                          <c:v>0</c:v>
                        </c:pt>
                        <c:pt idx="18" c:formatCode="0_ ">
                          <c:v>文旅局</c:v>
                        </c:pt>
                        <c:pt idx="19" c:formatCode="0_ ">
                          <c:v>老城南集团
双塘街道</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3" c:formatCode="0_ ">
                          <c:v>6150</c:v>
                        </c:pt>
                        <c:pt idx="4" c:formatCode="0_ ">
                          <c:v>0</c:v>
                        </c:pt>
                        <c:pt idx="5" c:formatCode="0_ ">
                          <c:v>0</c:v>
                        </c:pt>
                        <c:pt idx="6" c:formatCode="0_ ">
                          <c:v>2050</c:v>
                        </c:pt>
                        <c:pt idx="7" c:formatCode="0_ ">
                          <c:v>2050</c:v>
                        </c:pt>
                        <c:pt idx="8" c:formatCode="0_ ">
                          <c:v>0</c:v>
                        </c:pt>
                        <c:pt idx="9" c:formatCode="0_ ">
                          <c:v>0</c:v>
                        </c:pt>
                        <c:pt idx="10" c:formatCode="0_ ">
                          <c:v>0</c:v>
                        </c:pt>
                        <c:pt idx="11" c:formatCode="0_ ">
                          <c:v>0</c:v>
                        </c:pt>
                        <c:pt idx="12" c:formatCode="0_ ">
                          <c:v>0</c:v>
                        </c:pt>
                        <c:pt idx="13" c:formatCode="0_ ">
                          <c:v>0</c:v>
                        </c:pt>
                        <c:pt idx="14" c:formatCode="0_ ">
                          <c:v>2050</c:v>
                        </c:pt>
                        <c:pt idx="15" c:formatCode="0_ ">
                          <c:v>0</c:v>
                        </c:pt>
                        <c:pt idx="16" c:formatCode="0_ ">
                          <c:v>0</c:v>
                        </c:pt>
                        <c:pt idx="17" c:formatCode="0_ ">
                          <c:v>0</c:v>
                        </c:pt>
                      </c:lvl>
                      <c:lvl>
                        <c:pt idx="0" c:formatCode="0_ ">
                          <c:v>B</c:v>
                        </c:pt>
                        <c:pt idx="1" c:formatCode="0_ ">
                          <c:v>北至殷高巷，南至饮马巷，西至水斋庵，东至钓鱼台；北至集庆路，南至甘露桥，西至钓鱼台路，东至中山南路。占地面积约8.9万平方米。建设内容涉及道路整治，弱电整治和消防设备维护与更换。</c:v>
                        </c:pt>
                        <c:pt idx="2" c:formatCode="0_ ">
                          <c:v>2026</c:v>
                        </c:pt>
                        <c:pt idx="3" c:formatCode="0_ ">
                          <c:v>390</c:v>
                        </c:pt>
                        <c:pt idx="18" c:formatCode="0_ ">
                          <c:v>更新办</c:v>
                        </c:pt>
                        <c:pt idx="19" c:formatCode="0_ ">
                          <c:v>越城集团
双塘街道</c:v>
                        </c:pt>
                      </c:lvl>
                      <c:lvl>
                        <c:pt idx="0" c:formatCode="0_ ">
                          <c:v>B</c:v>
                        </c:pt>
                        <c:pt idx="1" c:formatCode="0_ ">
                          <c:v>项目西至中山南路，东至黑廊巷，北至升州路，南至金沙井。在黑廊巷片区范围内实施消防消险配套设施更新、弱电序化、破损路灯更换、沿街墙面出新、人行道修复及环境整治等微更新工程。</c:v>
                        </c:pt>
                        <c:pt idx="2" c:formatCode="0_ ">
                          <c:v>2026</c:v>
                        </c:pt>
                        <c:pt idx="3" c:formatCode="0_ ">
                          <c:v>105</c:v>
                        </c:pt>
                        <c:pt idx="18" c:formatCode="0_ ">
                          <c:v>更新办</c:v>
                        </c:pt>
                        <c:pt idx="19" c:formatCode="0_ ">
                          <c:v>明商集团
双塘街道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二期主要实施内容为城市空间的更新与利用，包括街巷商业及社区服务配套、地铁3号线1号口广场服务设施配套建设等。</c:v>
                        </c:pt>
                        <c:pt idx="2" c:formatCode="0_ ">
                          <c:v>2026-2027</c:v>
                        </c:pt>
                        <c:pt idx="3" c:formatCode="0_ ">
                          <c:v>1000</c:v>
                        </c:pt>
                        <c:pt idx="18" c:formatCode="0_ ">
                          <c:v>更新办</c:v>
                        </c:pt>
                        <c:pt idx="19" c:formatCode="0_ ">
                          <c:v>历保集团
洪武路街道</c:v>
                        </c:pt>
                      </c:lvl>
                      <c:lvl>
                        <c:pt idx="0" c:formatCode="0_ ">
                          <c:v>B+</c:v>
                        </c:pt>
                        <c:pt idx="1" c:formatCode="0_ ">
                          <c:v>针巷片区城市更新项目位于城南历史城区范围边缘，地块呈三角形，由太平南路、建康路与内秦淮河合围而成，总占地面积约7万平方米，更新实施范围涉及总建筑面积约4.3万平方米，其中：老旧小区建筑面积约3.2万平方米；工企单位建筑面积约1.1万平方米（含省级文保1处，1处区级不可移动文物1处）。一期主要实施内容为市政基础设施更新，主要包括针巷、益仁巷、刘家塘巷、其他支巷等道路出新及景观步行桥梁建设。</c:v>
                        </c:pt>
                        <c:pt idx="2" c:formatCode="0_ ">
                          <c:v>2026-2027</c:v>
                        </c:pt>
                        <c:pt idx="3" c:formatCode="0_ ">
                          <c:v>1800</c:v>
                        </c:pt>
                        <c:pt idx="18" c:formatCode="0_ ">
                          <c:v>更新办</c:v>
                        </c:pt>
                        <c:pt idx="19" c:formatCode="0_ ">
                          <c:v>历保集团
洪武路街道</c:v>
                        </c:pt>
                      </c:lvl>
                      <c:lvl>
                        <c:pt idx="0" c:formatCode="0_ ">
                          <c:v>B+</c:v>
                        </c:pt>
                        <c:pt idx="1" c:formatCode="0_ ">
                          <c:v>片区位于双塘街道，北起长乐路，南至西干长巷，西至中山南路，东临中华路。总占地面积为14.5万平方米，片区内建筑面积约13.12万平方米。片区内包含1处历史风貌区（13.01万平方米）、1处低效用地（0.6万平方米）、省保2处，市保3处，一般不可移动文物3处，历史建筑7处，涉及居民总户数约1787户。实施片区更新，系统完善市政基础设施、有序实施危旧住房改造、统筹推进公共服务设施建设等。</c:v>
                        </c:pt>
                        <c:pt idx="2" c:formatCode="0_ ">
                          <c:v>2026-2030</c:v>
                        </c:pt>
                        <c:pt idx="3" c:formatCode="0_ ">
                          <c:v>35000</c:v>
                        </c:pt>
                        <c:pt idx="18" c:formatCode="0_ ">
                          <c:v>更新办</c:v>
                        </c:pt>
                        <c:pt idx="19" c:formatCode="0_ ">
                          <c:v>更新集团
历保集团
双塘街道</c:v>
                        </c:pt>
                      </c:lvl>
                      <c:lvl>
                        <c:pt idx="3" c:formatCode="0_ ">
                          <c:v>38295</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水斋庵、磨盘街、中山南路一线，南至城墙，西至鸣羊街，北至殷高巷。进行微更新，对危房、险房消险加固；对文保建筑、风貌建筑及保留建筑进行修缮、整治、改造；拆除片区内违章建筑、影响片区整体历史风貌建筑以及影响公共配套设施建设的建筑；对传统街巷界面进行整治、打造；对片区内部分既有建筑进行立面出新等改造；配置垃圾收集点、社区用房等公共配套设施；结合地块条件对给排水、强弱电、天然气等管道及道路、绿化等基础设施配套进行改造和完善，建设市政微型管廊长度约1.7千米。</c:v>
                        </c:pt>
                        <c:pt idx="2" c:formatCode="0_ ">
                          <c:v>2021-2028</c:v>
                        </c:pt>
                        <c:pt idx="3" c:formatCode="0_ ">
                          <c:v>217300</c:v>
                        </c:pt>
                        <c:pt idx="4" c:formatCode="0_ ">
                          <c:v>18900</c:v>
                        </c:pt>
                        <c:pt idx="5" c:formatCode="0_ ">
                          <c:v>0</c:v>
                        </c:pt>
                        <c:pt idx="6" c:formatCode="0_ ">
                          <c:v>4000</c:v>
                        </c:pt>
                        <c:pt idx="7" c:formatCode="0_ ">
                          <c:v>4000</c:v>
                        </c:pt>
                        <c:pt idx="8" c:formatCode="0_ ">
                          <c:v>0</c:v>
                        </c:pt>
                        <c:pt idx="9" c:formatCode="0_ ">
                          <c:v>0</c:v>
                        </c:pt>
                        <c:pt idx="10" c:formatCode="0_ ">
                          <c:v>0</c:v>
                        </c:pt>
                        <c:pt idx="11" c:formatCode="0_ ">
                          <c:v>0</c:v>
                        </c:pt>
                        <c:pt idx="12" c:formatCode="0_ ">
                          <c:v>0</c:v>
                        </c:pt>
                        <c:pt idx="13" c:formatCode="0_ ">
                          <c:v>4000</c:v>
                        </c:pt>
                        <c:pt idx="14" c:formatCode="0_ ">
                          <c:v>0</c:v>
                        </c:pt>
                        <c:pt idx="15" c:formatCode="0_ ">
                          <c:v>0</c:v>
                        </c:pt>
                        <c:pt idx="16" c:formatCode="0_ ">
                          <c:v>0</c:v>
                        </c:pt>
                        <c:pt idx="17" c:formatCode="0_ ">
                          <c:v>0</c:v>
                        </c:pt>
                        <c:pt idx="18" c:formatCode="0_ ">
                          <c:v>更新办</c:v>
                        </c:pt>
                        <c:pt idx="19" c:formatCode="0_ ">
                          <c:v>更新集团
历保集团
双塘街道</c:v>
                        </c:pt>
                      </c:lvl>
                      <c:lvl>
                        <c:pt idx="0" c:formatCode="0_ ">
                          <c:v>A
（续建）</c:v>
                        </c:pt>
                        <c:pt idx="1" c:formatCode="0_ ">
                          <c:v>东至甘露桥，西至西水关。占地面积约5.69万平方米，总建筑面积约11.4万平方米，其中改造修缮面积约0.74万平方米，新建建筑面积约10.66万平方米。拟打造传统风貌与现代商业相融合的街区。</c:v>
                        </c:pt>
                        <c:pt idx="2" c:formatCode="0_ ">
                          <c:v>2022-2028</c:v>
                        </c:pt>
                        <c:pt idx="3" c:formatCode="0_ ">
                          <c:v>458853</c:v>
                        </c:pt>
                        <c:pt idx="4" c:formatCode="0_ ">
                          <c:v>263800</c:v>
                        </c:pt>
                        <c:pt idx="5" c:formatCode="0_ ">
                          <c:v>0</c:v>
                        </c:pt>
                        <c:pt idx="6" c:formatCode="0_ ">
                          <c:v>20000</c:v>
                        </c:pt>
                        <c:pt idx="7" c:formatCode="0_ ">
                          <c:v>20000</c:v>
                        </c:pt>
                        <c:pt idx="8" c:formatCode="0_ ">
                          <c:v>0</c:v>
                        </c:pt>
                        <c:pt idx="9" c:formatCode="0_ ">
                          <c:v>0</c:v>
                        </c:pt>
                        <c:pt idx="10" c:formatCode="0_ ">
                          <c:v>0</c:v>
                        </c:pt>
                        <c:pt idx="11" c:formatCode="0_ ">
                          <c:v>0</c:v>
                        </c:pt>
                        <c:pt idx="12" c:formatCode="0_ ">
                          <c:v>0</c:v>
                        </c:pt>
                        <c:pt idx="13" c:formatCode="0_ ">
                          <c:v>0</c:v>
                        </c:pt>
                        <c:pt idx="14" c:formatCode="0_ ">
                          <c:v>20000</c:v>
                        </c:pt>
                        <c:pt idx="15" c:formatCode="0_ ">
                          <c:v>0</c:v>
                        </c:pt>
                        <c:pt idx="16" c:formatCode="0_ ">
                          <c:v>0</c:v>
                        </c:pt>
                        <c:pt idx="17" c:formatCode="0_ ">
                          <c:v>0</c:v>
                        </c:pt>
                        <c:pt idx="18" c:formatCode="0_ ">
                          <c:v>项目办</c:v>
                        </c:pt>
                        <c:pt idx="19" c:formatCode="0_ ">
                          <c:v>壹城集团
双塘街道</c:v>
                        </c:pt>
                      </c:lvl>
                      <c:lvl>
                        <c:pt idx="3" c:formatCode="0_ ">
                          <c:v>676153</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3" c:formatCode="0_ ">
                          <c:v>714448</c:v>
                        </c:pt>
                        <c:pt idx="4" c:formatCode="0_ ">
                          <c:v>282700</c:v>
                        </c:pt>
                        <c:pt idx="5" c:formatCode="0_ ">
                          <c:v>0</c:v>
                        </c:pt>
                        <c:pt idx="6" c:formatCode="0_ ">
                          <c:v>24000</c:v>
                        </c:pt>
                        <c:pt idx="7" c:formatCode="0_ ">
                          <c:v>24000</c:v>
                        </c:pt>
                        <c:pt idx="8" c:formatCode="0_ ">
                          <c:v>0</c:v>
                        </c:pt>
                        <c:pt idx="9" c:formatCode="0_ ">
                          <c:v>0</c:v>
                        </c:pt>
                        <c:pt idx="10" c:formatCode="0_ ">
                          <c:v>0</c:v>
                        </c:pt>
                        <c:pt idx="11" c:formatCode="0_ ">
                          <c:v>0</c:v>
                        </c:pt>
                        <c:pt idx="12" c:formatCode="0_ ">
                          <c:v>0</c:v>
                        </c:pt>
                        <c:pt idx="13" c:formatCode="0_ ">
                          <c:v>4000</c:v>
                        </c:pt>
                        <c:pt idx="14" c:formatCode="0_ ">
                          <c:v>20000</c:v>
                        </c:pt>
                        <c:pt idx="15" c:formatCode="0_ ">
                          <c:v>0</c:v>
                        </c:pt>
                        <c:pt idx="16" c:formatCode="0_ ">
                          <c:v>0</c:v>
                        </c:pt>
                        <c:pt idx="17" c:formatCode="0_ ">
                          <c:v>0</c:v>
                        </c:pt>
                      </c:lvl>
                      <c:lvl>
                        <c:pt idx="0" c:formatCode="0_ ">
                          <c:v>B+</c:v>
                        </c:pt>
                        <c:pt idx="1" c:formatCode="0_ ">
                          <c:v>项目位于小西湖城市更新项目范围内，紧邻大油坊巷历史风貌区，占地面积约0.63万平方米，为提高老旧街区公共服务能力，完善城市基础配套设施，进一步推进城市建设，提升区域地位，拟结合片区微更新项目利用地下空间建设社会停车场一处，新增约230个车位，惠及片区及周边居民；同时，为提升片区整体环境，拟同步对地块周边环境进行更新提升，梳理绿化300平方米、环境综合整治约4000平方米。</c:v>
                        </c:pt>
                        <c:pt idx="2" c:formatCode="0_ ">
                          <c:v>2026-2027</c:v>
                        </c:pt>
                        <c:pt idx="3" c:formatCode="0_ ">
                          <c:v>6200</c:v>
                        </c:pt>
                        <c:pt idx="18" c:formatCode="0_ ">
                          <c:v>更新办</c:v>
                        </c:pt>
                        <c:pt idx="19" c:formatCode="0_ ">
                          <c:v>历保集团
夫子庙街道</c:v>
                        </c:pt>
                      </c:lvl>
                      <c:lvl>
                        <c:pt idx="3" c:formatCode="0_ ">
                          <c:v>6200</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项目位于秦淮区，北至汉中路、中山东路，南至石鼓路、淮海路，东至洪武路，西至螺丝转弯，总占地面积约28.74万平方米。对金陵中环和新百周边公共空间品质提升改造，金陵中环周边改造主要包含地面铺装、导视系统增加、路面病害整治、道路隔离栏及新增快递车驿站等内容，解决当前人车混流、非机动车乱停、导视系统缺失、沿街界面杂乱等问题。</c:v>
                        </c:pt>
                        <c:pt idx="2" c:formatCode="0_ ">
                          <c:v>2025-2026</c:v>
                        </c:pt>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pt idx="18" c:formatCode="0_ ">
                          <c:v>建设局</c:v>
                        </c:pt>
                        <c:pt idx="19" c:formatCode="0_ ">
                          <c:v>明商集团
新街口管委会</c:v>
                        </c:pt>
                      </c:lvl>
                      <c:lvl>
                        <c:pt idx="3" c:formatCode="0_ ">
                          <c:v>565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3" c:formatCode="0_ ">
                          <c:v>6765</c:v>
                        </c:pt>
                        <c:pt idx="4" c:formatCode="0_ ">
                          <c:v>452</c:v>
                        </c:pt>
                        <c:pt idx="5" c:formatCode="0_ ">
                          <c:v>0</c:v>
                        </c:pt>
                        <c:pt idx="6" c:formatCode="0_ ">
                          <c:v>113</c:v>
                        </c:pt>
                        <c:pt idx="7" c:formatCode="0_ ">
                          <c:v>113</c:v>
                        </c:pt>
                        <c:pt idx="8" c:formatCode="0_ ">
                          <c:v>0</c:v>
                        </c:pt>
                        <c:pt idx="9" c:formatCode="0_ ">
                          <c:v>0</c:v>
                        </c:pt>
                        <c:pt idx="10" c:formatCode="0_ ">
                          <c:v>0</c:v>
                        </c:pt>
                        <c:pt idx="11" c:formatCode="0_ ">
                          <c:v>0</c:v>
                        </c:pt>
                        <c:pt idx="12" c:formatCode="0_ ">
                          <c:v>0</c:v>
                        </c:pt>
                        <c:pt idx="13" c:formatCode="0_ ">
                          <c:v>113</c:v>
                        </c:pt>
                        <c:pt idx="14" c:formatCode="0_ ">
                          <c:v>0</c:v>
                        </c:pt>
                        <c:pt idx="15" c:formatCode="0_ ">
                          <c:v>0</c:v>
                        </c:pt>
                        <c:pt idx="16" c:formatCode="0_ ">
                          <c:v>0</c:v>
                        </c:pt>
                        <c:pt idx="17" c:formatCode="0_ ">
                          <c:v>0</c:v>
                        </c:pt>
                      </c:lvl>
                      <c:lvl>
                        <c:pt idx="0" c:formatCode="0_ ">
                          <c:v>B</c:v>
                        </c:pt>
                        <c:pt idx="1" c:formatCode="0_ ">
                          <c:v>东临江苏海院伯利兹科技园、南至白下路、西至南京市工人文化宫、北起复兴巷5号城市更新（危房消险）项目，占地面积约0.2万平方米，实施部分地面、屋顶及沿街立面环境提升整治。</c:v>
                        </c:pt>
                        <c:pt idx="2" c:formatCode="0_ ">
                          <c:v>2026</c:v>
                        </c:pt>
                        <c:pt idx="3" c:formatCode="0_ ">
                          <c:v>329</c:v>
                        </c:pt>
                        <c:pt idx="18" c:formatCode="0_ ">
                          <c:v>更新办</c:v>
                        </c:pt>
                        <c:pt idx="19" c:formatCode="0_ ">
                          <c:v>越城集团
洪武路街道</c:v>
                        </c:pt>
                      </c:lvl>
                      <c:lvl>
                        <c:pt idx="0" c:formatCode="0_ ">
                          <c:v>B</c:v>
                        </c:pt>
                        <c:pt idx="1" c:formatCode="0_ ">
                          <c:v>东至御道街，南至大光路，西至东大阳沟，北至御道园。拟实施片区内：增设消防管道及微型消防站，照明、供电线路检修、弱电序化、路面修复及环境整治等措施。</c:v>
                        </c:pt>
                        <c:pt idx="2" c:formatCode="0_ ">
                          <c:v>2026</c:v>
                        </c:pt>
                        <c:pt idx="3" c:formatCode="0_ ">
                          <c:v>148</c:v>
                        </c:pt>
                        <c:pt idx="18" c:formatCode="0_ ">
                          <c:v>更新办</c:v>
                        </c:pt>
                        <c:pt idx="19" c:formatCode="0_ ">
                          <c:v>明商集团
大光路街道</c:v>
                        </c:pt>
                      </c:lvl>
                      <c:lvl>
                        <c:pt idx="3" c:formatCode="0_ ">
                          <c:v>477</c:v>
                        </c:pt>
                        <c:pt idx="4" c:formatCode="0_ ">
                          <c:v>0</c:v>
                        </c:pt>
                        <c:pt idx="5" c:formatCode="0_ ">
                          <c:v>0</c:v>
                        </c:pt>
                        <c:pt idx="6" c:formatCode="0_ ">
                          <c:v>0</c:v>
                        </c:pt>
                        <c:pt idx="7" c:formatCode="0_ ">
                          <c:v>0</c:v>
                        </c:pt>
                        <c:pt idx="8" c:formatCode="0_ ">
                          <c:v>0</c:v>
                        </c:pt>
                        <c:pt idx="9" c:formatCode="0_ ">
                          <c:v>0</c:v>
                        </c:pt>
                        <c:pt idx="10" c:formatCode="0_ ">
                          <c:v>0</c:v>
                        </c:pt>
                        <c:pt idx="11" c:formatCode="0_ ">
                          <c:v>0</c:v>
                        </c:pt>
                        <c:pt idx="12" c:formatCode="0_ ">
                          <c:v>0</c:v>
                        </c:pt>
                        <c:pt idx="13" c:formatCode="0_ ">
                          <c:v>0</c:v>
                        </c:pt>
                        <c:pt idx="14" c:formatCode="0_ ">
                          <c:v>0</c:v>
                        </c:pt>
                        <c:pt idx="15" c:formatCode="0_ ">
                          <c:v>0</c:v>
                        </c:pt>
                        <c:pt idx="16" c:formatCode="0_ ">
                          <c:v>0</c:v>
                        </c:pt>
                        <c:pt idx="17" c:formatCode="0_ ">
                          <c:v>0</c:v>
                        </c:pt>
                      </c:lvl>
                      <c:lvl>
                        <c:pt idx="0" c:formatCode="0_ ">
                          <c:v>A
（续建）</c:v>
                        </c:pt>
                        <c:pt idx="1" c:formatCode="0_ ">
                          <c:v>东至鸿福苑小区、南至尚书里48号9栋、西至解放南路、北至明御河路。结合项目实际情况，进行弱电序化、街巷路面修复、消防设施增补等环境整治相关内容。</c:v>
                        </c:pt>
                        <c:pt idx="2" c:formatCode="0_ ">
                          <c:v>2025-2026</c:v>
                        </c:pt>
                        <c:pt idx="3" c:formatCode="0_ ">
                          <c:v>93</c:v>
                        </c:pt>
                        <c:pt idx="4" c:formatCode="0_ ">
                          <c:v>9</c:v>
                        </c:pt>
                        <c:pt idx="5" c:formatCode="0_ ">
                          <c:v>0</c:v>
                        </c:pt>
                        <c:pt idx="6" c:formatCode="0_ ">
                          <c:v>84</c:v>
                        </c:pt>
                        <c:pt idx="7" c:formatCode="0_ ">
                          <c:v>84</c:v>
                        </c:pt>
                        <c:pt idx="8" c:formatCode="0_ ">
                          <c:v>0</c:v>
                        </c:pt>
                        <c:pt idx="9" c:formatCode="0_ ">
                          <c:v>0</c:v>
                        </c:pt>
                        <c:pt idx="10" c:formatCode="0_ ">
                          <c:v>0</c:v>
                        </c:pt>
                        <c:pt idx="11" c:formatCode="0_ ">
                          <c:v>0</c:v>
                        </c:pt>
                        <c:pt idx="12" c:formatCode="0_ ">
                          <c:v>0</c:v>
                        </c:pt>
                        <c:pt idx="13" c:formatCode="0_ ">
                          <c:v>84</c:v>
                        </c:pt>
                        <c:pt idx="14" c:formatCode="0_ ">
                          <c:v>0</c:v>
                        </c:pt>
                        <c:pt idx="15" c:formatCode="0_ ">
                          <c:v>0</c:v>
                        </c:pt>
                        <c:pt idx="16" c:formatCode="0_ ">
                          <c:v>0</c:v>
                        </c:pt>
                        <c:pt idx="17" c:formatCode="0_ ">
                          <c:v>0</c:v>
                        </c:pt>
                        <c:pt idx="18" c:formatCode="0_ ">
                          <c:v>更新办</c:v>
                        </c:pt>
                        <c:pt idx="19" c:formatCode="0_ ">
                          <c:v>越城集团
大光路街道</c:v>
                        </c:pt>
                      </c:lvl>
                      <c:lvl>
                        <c:pt idx="0" c:formatCode="0_ ">
                          <c:v>A
（续建）</c:v>
                        </c:pt>
                        <c:pt idx="1" c:formatCode="0_ ">
                          <c:v>位于朝天宫街道，东至仓巷、南至升州路、西至莫愁路、北至木屐巷。项目占地面积约1.96万平方米，房屋建筑面积约1.79万平方米（不含成套住宅房屋）。结合项目实际情况，开展弱电序化、街巷路面修复、消防安全隐患整治等环境整治相关内容。</c:v>
                        </c:pt>
                        <c:pt idx="2" c:formatCode="0_ ">
                          <c:v>2025-2026</c:v>
                        </c:pt>
                        <c:pt idx="3" c:formatCode="0_ ">
                          <c:v>340</c:v>
                        </c:pt>
                        <c:pt idx="4" c:formatCode="0_ ">
                          <c:v>34</c:v>
                        </c:pt>
                        <c:pt idx="5" c:formatCode="0_ ">
                          <c:v>0</c:v>
                        </c:pt>
                        <c:pt idx="6" c:formatCode="0_ ">
                          <c:v>306</c:v>
                        </c:pt>
                        <c:pt idx="7" c:formatCode="0_ ">
                          <c:v>306</c:v>
                        </c:pt>
                        <c:pt idx="8" c:formatCode="0_ ">
                          <c:v>0</c:v>
                        </c:pt>
                        <c:pt idx="9" c:formatCode="0_ ">
                          <c:v>0</c:v>
                        </c:pt>
                        <c:pt idx="10" c:formatCode="0_ ">
                          <c:v>0</c:v>
                        </c:pt>
                        <c:pt idx="11" c:formatCode="0_ ">
                          <c:v>0</c:v>
                        </c:pt>
                        <c:pt idx="12" c:formatCode="0_ ">
                          <c:v>0</c:v>
                        </c:pt>
                        <c:pt idx="13" c:formatCode="0_ ">
                          <c:v>306</c:v>
                        </c:pt>
                        <c:pt idx="14" c:formatCode="0_ ">
                          <c:v>0</c:v>
                        </c:pt>
                        <c:pt idx="15" c:formatCode="0_ ">
                          <c:v>0</c:v>
                        </c:pt>
                        <c:pt idx="16" c:formatCode="0_ ">
                          <c:v>0</c:v>
                        </c:pt>
                        <c:pt idx="17" c:formatCode="0_ ">
                          <c:v>0</c:v>
                        </c:pt>
                        <c:pt idx="18" c:formatCode="0_ ">
                          <c:v>更新办</c:v>
                        </c:pt>
                        <c:pt idx="19" c:formatCode="0_ ">
                          <c:v>越城集团
朝天宫街道</c:v>
                        </c:pt>
                      </c:lvl>
                      <c:lvl>
                        <c:pt idx="0" c:formatCode="0_ ">
                          <c:v>A
（续建）</c:v>
                        </c:pt>
                        <c:pt idx="1" c:formatCode="0_ ">
                          <c:v>东至小心桥东街、南至马道街、西至水佐营、北至饮虹园和长乐路，项目占地面积约3.73万平方米，房屋建筑面积约5.55万平方米。结合项目实际情况，开展街巷路面修复、消防安全隐患整治、排水管网改造等环境整治相关内容。</c:v>
                        </c:pt>
                        <c:pt idx="2" c:formatCode="0_ ">
                          <c:v>2025-2026</c:v>
                        </c:pt>
                        <c:pt idx="3" c:formatCode="0_ ">
                          <c:v>510</c:v>
                        </c:pt>
                        <c:pt idx="4" c:formatCode="0_ ">
                          <c:v>51</c:v>
                        </c:pt>
                        <c:pt idx="5" c:formatCode="0_ ">
                          <c:v>0</c:v>
                        </c:pt>
                        <c:pt idx="6" c:formatCode="0_ ">
                          <c:v>459</c:v>
                        </c:pt>
                        <c:pt idx="7" c:formatCode="0_ ">
                          <c:v>459</c:v>
                        </c:pt>
                        <c:pt idx="8" c:formatCode="0_ ">
                          <c:v>0</c:v>
                        </c:pt>
                        <c:pt idx="9" c:formatCode="0_ ">
                          <c:v>0</c:v>
                        </c:pt>
                        <c:pt idx="10" c:formatCode="0_ ">
                          <c:v>0</c:v>
                        </c:pt>
                        <c:pt idx="11" c:formatCode="0_ ">
                          <c:v>0</c:v>
                        </c:pt>
                        <c:pt idx="12" c:formatCode="0_ ">
                          <c:v>0</c:v>
                        </c:pt>
                        <c:pt idx="13" c:formatCode="0_ ">
                          <c:v>459</c:v>
                        </c:pt>
                        <c:pt idx="14" c:formatCode="0_ ">
                          <c:v>0</c:v>
                        </c:pt>
                        <c:pt idx="15" c:formatCode="0_ ">
                          <c:v>0</c:v>
                        </c:pt>
                        <c:pt idx="16" c:formatCode="0_ ">
                          <c:v>0</c:v>
                        </c:pt>
                        <c:pt idx="17" c:formatCode="0_ ">
                          <c:v>0</c:v>
                        </c:pt>
                        <c:pt idx="18" c:formatCode="0_ ">
                          <c:v>更新办</c:v>
                        </c:pt>
                        <c:pt idx="19" c:formatCode="0_ ">
                          <c:v>越城集团
夫子庙街道</c:v>
                        </c:pt>
                      </c:lvl>
                      <c:lvl>
                        <c:pt idx="0" c:formatCode="0_ ">
                          <c:v>A
（续建）</c:v>
                        </c:pt>
                        <c:pt idx="1" c:formatCode="0_ ">
                          <c:v>位于瑞金路街道明故宫苑社区，东至瑞金路小区、南至学府瑞院、西至南京市第一中学初中部、北至御河新村20栋。现状建筑面积约0.86万平方米，通过翻建或整治方式进行消险和城市更新。</c:v>
                        </c:pt>
                        <c:pt idx="2" c:formatCode="0_ ">
                          <c:v>2024-2026</c:v>
                        </c:pt>
                        <c:pt idx="3" c:formatCode="0_ ">
                          <c:v>13485</c:v>
                        </c:pt>
                        <c:pt idx="4" c:formatCode="0_ ">
                          <c:v>8000</c:v>
                        </c:pt>
                        <c:pt idx="5" c:formatCode="0_ ">
                          <c:v>2085</c:v>
                        </c:pt>
                        <c:pt idx="6" c:formatCode="0_ ">
                          <c:v>2000</c:v>
                        </c:pt>
                        <c:pt idx="7" c:formatCode="0_ ">
                          <c:v>4085</c:v>
                        </c:pt>
                        <c:pt idx="8" c:formatCode="0_ ">
                          <c:v>0</c:v>
                        </c:pt>
                        <c:pt idx="9" c:formatCode="0_ ">
                          <c:v>600</c:v>
                        </c:pt>
                        <c:pt idx="10" c:formatCode="0_ ">
                          <c:v>0</c:v>
                        </c:pt>
                        <c:pt idx="11" c:formatCode="0_ ">
                          <c:v>0</c:v>
                        </c:pt>
                        <c:pt idx="12" c:formatCode="0_ ">
                          <c:v>0</c:v>
                        </c:pt>
                        <c:pt idx="13" c:formatCode="0_ ">
                          <c:v>2685</c:v>
                        </c:pt>
                        <c:pt idx="14" c:formatCode="0_ ">
                          <c:v>0</c:v>
                        </c:pt>
                        <c:pt idx="15" c:formatCode="0_ ">
                          <c:v>0</c:v>
                        </c:pt>
                        <c:pt idx="16" c:formatCode="0_ ">
                          <c:v>0</c:v>
                        </c:pt>
                        <c:pt idx="17" c:formatCode="0_ ">
                          <c:v>800</c:v>
                        </c:pt>
                        <c:pt idx="18" c:formatCode="0_ ">
                          <c:v>更新办</c:v>
                        </c:pt>
                        <c:pt idx="19" c:formatCode="0_ ">
                          <c:v>壹城集团
瑞金路街道</c:v>
                        </c:pt>
                        <c:pt idx="20" c:formatCode="0_ ">
                          <c:v>不含15#楼。</c:v>
                        </c:pt>
                      </c:lvl>
                      <c:lvl>
                        <c:pt idx="0" c:formatCode="0_ ">
                          <c:v>A
（续建）</c:v>
                        </c:pt>
                        <c:pt idx="1" c:formatCode="0_ ">
                          <c:v>东至小松涛巷、南至淮海路、西至延龄巷、北至游府西街，占地面积约1.02万平方米，地块北侧拟结合保留建筑，新建2栋多层商住楼，新建建筑占地面积约0.38万平方米，建筑面积约1万平方米，地块南侧结合现状多层住宅立面出新及环境整治。</c:v>
                        </c:pt>
                        <c:pt idx="2" c:formatCode="0_ ">
                          <c:v>2021-2027</c:v>
                        </c:pt>
                        <c:pt idx="3" c:formatCode="0_ ">
                          <c:v>57401</c:v>
                        </c:pt>
                        <c:pt idx="4" c:formatCode="0_ ">
                          <c:v>23100</c:v>
                        </c:pt>
                        <c:pt idx="5" c:formatCode="0_ ">
                          <c:v>200</c:v>
                        </c:pt>
                        <c:pt idx="6" c:formatCode="0_ ">
                          <c:v>1300</c:v>
                        </c:pt>
                        <c:pt idx="7" c:formatCode="0_ ">
                          <c:v>1500</c:v>
                        </c:pt>
                        <c:pt idx="8" c:formatCode="0_ ">
                          <c:v>0</c:v>
                        </c:pt>
                        <c:pt idx="9" c:formatCode="0_ ">
                          <c:v>0</c:v>
                        </c:pt>
                        <c:pt idx="10" c:formatCode="0_ ">
                          <c:v>0</c:v>
                        </c:pt>
                        <c:pt idx="11" c:formatCode="0_ ">
                          <c:v>0</c:v>
                        </c:pt>
                        <c:pt idx="12" c:formatCode="0_ ">
                          <c:v>0</c:v>
                        </c:pt>
                        <c:pt idx="13" c:formatCode="0_ ">
                          <c:v>0</c:v>
                        </c:pt>
                        <c:pt idx="14" c:formatCode="0_ ">
                          <c:v>1500</c:v>
                        </c:pt>
                        <c:pt idx="15" c:formatCode="0_ ">
                          <c:v>0</c:v>
                        </c:pt>
                        <c:pt idx="16" c:formatCode="0_ ">
                          <c:v>0</c:v>
                        </c:pt>
                        <c:pt idx="17" c:formatCode="0_ ">
                          <c:v>0</c:v>
                        </c:pt>
                        <c:pt idx="18" c:formatCode="0_ ">
                          <c:v>更新办</c:v>
                        </c:pt>
                        <c:pt idx="19" c:formatCode="0_ ">
                          <c:v>历保集团
五老村街道</c:v>
                        </c:pt>
                      </c:lvl>
                      <c:lvl>
                        <c:pt idx="0" c:formatCode="0_ ">
                          <c:v>A
（续建）</c:v>
                        </c:pt>
                        <c:pt idx="1" c:formatCode="0_ ">
                          <c:v>东至丰富路市公安局宿舍区，南至白下康复医院，西至王府大街市建设档案管理处，北至石榴园。实施石榴新村地块城市更新，拟建住宅、商业配套、地下车库、道路及市政设施配套，保留改造既有建筑等。新建总建筑面积为3.1万平方米，保留改造房屋面积约0.16万平方米，新增街旁绿地约0.185万平方米，分期实施。</c:v>
                        </c:pt>
                        <c:pt idx="2" c:formatCode="0_ ">
                          <c:v>2021-2026</c:v>
                        </c:pt>
                        <c:pt idx="3" c:formatCode="0_ ">
                          <c:v>109889</c:v>
                        </c:pt>
                        <c:pt idx="4" c:formatCode="0_ ">
                          <c:v>88985</c:v>
                        </c:pt>
                        <c:pt idx="5" c:formatCode="0_ ">
                          <c:v>0</c:v>
                        </c:pt>
                        <c:pt idx="6" c:formatCode="0_ ">
                          <c:v>1250</c:v>
                        </c:pt>
                        <c:pt idx="7" c:formatCode="0_ ">
                          <c:v>1250</c:v>
                        </c:pt>
                        <c:pt idx="8" c:formatCode="0_ ">
                          <c:v>0</c:v>
                        </c:pt>
                        <c:pt idx="9" c:formatCode="0_ ">
                          <c:v>0</c:v>
                        </c:pt>
                        <c:pt idx="10" c:formatCode="0_ ">
                          <c:v>0</c:v>
                        </c:pt>
                        <c:pt idx="11" c:formatCode="0_ ">
                          <c:v>0</c:v>
                        </c:pt>
                        <c:pt idx="12" c:formatCode="0_ ">
                          <c:v>0</c:v>
                        </c:pt>
                        <c:pt idx="13" c:formatCode="0_ ">
                          <c:v>0</c:v>
                        </c:pt>
                        <c:pt idx="14" c:formatCode="0_ ">
                          <c:v>1250</c:v>
                        </c:pt>
                        <c:pt idx="15" c:formatCode="0_ ">
                          <c:v>0</c:v>
                        </c:pt>
                        <c:pt idx="16" c:formatCode="0_ ">
                          <c:v>0</c:v>
                        </c:pt>
                        <c:pt idx="17" c:formatCode="0_ ">
                          <c:v>0</c:v>
                        </c:pt>
                        <c:pt idx="18" c:formatCode="0_ ">
                          <c:v>更新办</c:v>
                        </c:pt>
                        <c:pt idx="19" c:formatCode="0_ ">
                          <c:v>越城集团
朝天宫街道</c:v>
                        </c:pt>
                      </c:lvl>
                      <c:lvl>
                        <c:pt idx="3" c:formatCode="0_ ">
                          <c:v>181718</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3" c:formatCode="0_ ">
                          <c:v>182195</c:v>
                        </c:pt>
                        <c:pt idx="4" c:formatCode="0_ ">
                          <c:v>120179</c:v>
                        </c:pt>
                        <c:pt idx="5" c:formatCode="0_ ">
                          <c:v>2285</c:v>
                        </c:pt>
                        <c:pt idx="6" c:formatCode="0_ ">
                          <c:v>5399</c:v>
                        </c:pt>
                        <c:pt idx="7" c:formatCode="0_ ">
                          <c:v>7684</c:v>
                        </c:pt>
                        <c:pt idx="8" c:formatCode="0_ ">
                          <c:v>0</c:v>
                        </c:pt>
                        <c:pt idx="9" c:formatCode="0_ ">
                          <c:v>600</c:v>
                        </c:pt>
                        <c:pt idx="10" c:formatCode="0_ ">
                          <c:v>0</c:v>
                        </c:pt>
                        <c:pt idx="11" c:formatCode="0_ ">
                          <c:v>0</c:v>
                        </c:pt>
                        <c:pt idx="12" c:formatCode="0_ ">
                          <c:v>0</c:v>
                        </c:pt>
                        <c:pt idx="13" c:formatCode="0_ ">
                          <c:v>3534</c:v>
                        </c:pt>
                        <c:pt idx="14" c:formatCode="0_ ">
                          <c:v>2750</c:v>
                        </c:pt>
                        <c:pt idx="15" c:formatCode="0_ ">
                          <c:v>0</c:v>
                        </c:pt>
                        <c:pt idx="16" c:formatCode="0_ ">
                          <c:v>0</c:v>
                        </c:pt>
                        <c:pt idx="17" c:formatCode="0_ ">
                          <c:v>800</c:v>
                        </c:pt>
                      </c:lvl>
                      <c:lvl>
                        <c:pt idx="0" c:formatCode="0_ ">
                          <c:v>B</c:v>
                        </c:pt>
                        <c:pt idx="1" c:formatCode="0_ ">
                          <c:v>拆除城墙内侧15米保护范围内的来凤街一号花园、工农兵公寓、达来花苑、来凤新村小区之间的贴建建筑及违建，实现城墙内侧视觉贯通，具备条件处打造城墙绿道。明确绿道后期长效管理单位。</c:v>
                        </c:pt>
                        <c:pt idx="2" c:formatCode="0_ ">
                          <c:v>2026</c:v>
                        </c:pt>
                        <c:pt idx="3" c:formatCode="0_ ">
                          <c:v>1200</c:v>
                        </c:pt>
                        <c:pt idx="18" c:formatCode="0_ ">
                          <c:v>文旅局
建设局</c:v>
                        </c:pt>
                        <c:pt idx="19" c:formatCode="0_ ">
                          <c:v>明商集团
双塘街道</c:v>
                        </c:pt>
                      </c:lvl>
                      <c:lvl>
                        <c:pt idx="0" c:formatCode="0_ ">
                          <c:v>B</c:v>
                        </c:pt>
                        <c:pt idx="1" c:formatCode="0_ ">
                          <c:v>在前期环境整治的基础上，继续开展光华东街城墙遗址环境整治，拆除贴建建筑及违建，对接国家文物局，有序推进该段遗址保护与展示前期工作。</c:v>
                        </c:pt>
                        <c:pt idx="2" c:formatCode="0_ ">
                          <c:v>2026</c:v>
                        </c:pt>
                        <c:pt idx="3" c:formatCode="0_ ">
                          <c:v>16000</c:v>
                        </c:pt>
                        <c:pt idx="18" c:formatCode="0_ ">
                          <c:v>文旅局
建设局</c:v>
                        </c:pt>
                        <c:pt idx="19" c:formatCode="0_ ">
                          <c:v>明商集团
大光路街道</c:v>
                        </c:pt>
                      </c:lvl>
                      <c:lvl>
                        <c:pt idx="0" c:formatCode="0_ ">
                          <c:v>B+</c:v>
                        </c:pt>
                        <c:pt idx="1" c:formatCode="0_ ">
                          <c:v>西临御道街，东、南均傍友谊村小区，北至南航光华东街校区，占地面积约6000平方米，工程内容：遗址本体保护与展示、标识标牌、室外照明、景观工程等。</c:v>
                        </c:pt>
                        <c:pt idx="2" c:formatCode="0_ ">
                          <c:v>2026</c:v>
                        </c:pt>
                        <c:pt idx="18" c:formatCode="0_ ">
                          <c:v>建设局</c:v>
                        </c:pt>
                      </c:lvl>
                      <c:lvl>
                        <c:pt idx="0" c:formatCode="0_ ">
                          <c:v>B+</c:v>
                        </c:pt>
                        <c:pt idx="1" c:formatCode="0_ ">
                          <c:v>项目位于南京秦淮区夫子庙核心景区，范围南起贡院街、北至建康路，西起贡院西街、东至平江府路。项目包含小龙门街、金陵西路、金陵路、金陵东路四条道路改造及沿线环境综合整治。改造内容：道路工程及附属设施、管线工程、沿线立面及亮化改造等相关配套设施。</c:v>
                        </c:pt>
                        <c:pt idx="2" c:formatCode="0_ ">
                          <c:v>2026-2027</c:v>
                        </c:pt>
                        <c:pt idx="3" c:formatCode="0_ ">
                          <c:v>2892</c:v>
                        </c:pt>
                        <c:pt idx="18" c:formatCode="0_ ">
                          <c:v>风光带管委会</c:v>
                        </c:pt>
                        <c:pt idx="19" c:formatCode="0_ ">
                          <c:v>风光带管委会
文旅集团
夫子庙街道</c:v>
                        </c:pt>
                      </c:lvl>
                      <c:lvl>
                        <c:pt idx="0" c:formatCode="0_ ">
                          <c:v>A</c:v>
                        </c:pt>
                        <c:pt idx="1" c:formatCode="0_ ">
                          <c:v>友谊村挡土墙东起御道街，西至光华东街，南侧为友谊村小区，北侧自西向东为南航附中、光华园、总长度约660米，高3—8米，为砖砌或毛石重力式挡墙。挡墙与友谊村住宅建筑间距约2—5米。本次消险拟对挡墙全线排险、加固、修缮。实施内容主要包括：收集资料、地质勘察、检测鉴定、清除墙身植物、加固设计、加固与修缮施工、复绿美化等。</c:v>
                        </c:pt>
                        <c:pt idx="2" c:formatCode="0_ ">
                          <c:v>2026-2027</c:v>
                        </c:pt>
                        <c:pt idx="3" c:formatCode="0_ ">
                          <c:v>1673</c:v>
                        </c:pt>
                        <c:pt idx="4" c:formatCode="0_ ">
                          <c:v>0</c:v>
                        </c:pt>
                        <c:pt idx="5" c:formatCode="0_ ">
                          <c:v>0</c:v>
                        </c:pt>
                        <c:pt idx="6" c:formatCode="0_ ">
                          <c:v>1000</c:v>
                        </c:pt>
                        <c:pt idx="7" c:formatCode="0_ ">
                          <c:v>1000</c:v>
                        </c:pt>
                        <c:pt idx="8" c:formatCode="0_ ">
                          <c:v>0</c:v>
                        </c:pt>
                        <c:pt idx="9" c:formatCode="0_ ">
                          <c:v>0</c:v>
                        </c:pt>
                        <c:pt idx="10" c:formatCode="0_ ">
                          <c:v>0</c:v>
                        </c:pt>
                        <c:pt idx="11" c:formatCode="0_ ">
                          <c:v>0</c:v>
                        </c:pt>
                        <c:pt idx="12" c:formatCode="0_ ">
                          <c:v>0</c:v>
                        </c:pt>
                        <c:pt idx="13" c:formatCode="0_ ">
                          <c:v>1000</c:v>
                        </c:pt>
                        <c:pt idx="14" c:formatCode="0_ ">
                          <c:v>0</c:v>
                        </c:pt>
                        <c:pt idx="15" c:formatCode="0_ ">
                          <c:v>0</c:v>
                        </c:pt>
                        <c:pt idx="16" c:formatCode="0_ ">
                          <c:v>0</c:v>
                        </c:pt>
                        <c:pt idx="17" c:formatCode="0_ ">
                          <c:v>0</c:v>
                        </c:pt>
                        <c:pt idx="18" c:formatCode="0_ ">
                          <c:v>建设局</c:v>
                        </c:pt>
                        <c:pt idx="19" c:formatCode="0_ ">
                          <c:v>明商集团
大光路街道</c:v>
                        </c:pt>
                      </c:lvl>
                      <c:lvl>
                        <c:pt idx="0" c:formatCode="0_ ">
                          <c:v>A</c:v>
                        </c:pt>
                        <c:pt idx="1" c:formatCode="0_ ">
                          <c:v>拆除城墙内侧15米保护范围内长乐花园、逸景园、南京无为文化创意产业园、秦淮花园之间的贴建建筑及违建，实现城墙内侧视觉贯通，具备条件处打造城墙绿道。明确绿道后期管理管养单位。</c:v>
                        </c:pt>
                        <c:pt idx="2" c:formatCode="0_ ">
                          <c:v>2026</c:v>
                        </c:pt>
                        <c:pt idx="3" c:formatCode="0_ ">
                          <c:v>120</c:v>
                        </c:pt>
                        <c:pt idx="4" c:formatCode="0_ ">
                          <c:v>0</c:v>
                        </c:pt>
                        <c:pt idx="5" c:formatCode="0_ ">
                          <c:v>0</c:v>
                        </c:pt>
                        <c:pt idx="6" c:formatCode="0_ ">
                          <c:v>120</c:v>
                        </c:pt>
                        <c:pt idx="7" c:formatCode="0_ ">
                          <c:v>120</c:v>
                        </c:pt>
                        <c:pt idx="8" c:formatCode="0_ ">
                          <c:v>0</c:v>
                        </c:pt>
                        <c:pt idx="9" c:formatCode="0_ ">
                          <c:v>0</c:v>
                        </c:pt>
                        <c:pt idx="10" c:formatCode="0_ ">
                          <c:v>0</c:v>
                        </c:pt>
                        <c:pt idx="11" c:formatCode="0_ ">
                          <c:v>0</c:v>
                        </c:pt>
                        <c:pt idx="12" c:formatCode="0_ ">
                          <c:v>0</c:v>
                        </c:pt>
                        <c:pt idx="13" c:formatCode="0_ ">
                          <c:v>120</c:v>
                        </c:pt>
                        <c:pt idx="14" c:formatCode="0_ ">
                          <c:v>0</c:v>
                        </c:pt>
                        <c:pt idx="15" c:formatCode="0_ ">
                          <c:v>0</c:v>
                        </c:pt>
                        <c:pt idx="16" c:formatCode="0_ ">
                          <c:v>0</c:v>
                        </c:pt>
                        <c:pt idx="17" c:formatCode="0_ ">
                          <c:v>0</c:v>
                        </c:pt>
                        <c:pt idx="18" c:formatCode="0_ ">
                          <c:v>文旅局
建设局</c:v>
                        </c:pt>
                        <c:pt idx="19" c:formatCode="0_ ">
                          <c:v>明商集团
夫子庙街道</c:v>
                        </c:pt>
                      </c:lvl>
                      <c:lvl>
                        <c:pt idx="0" c:formatCode="0_ ">
                          <c:v>A</c:v>
                        </c:pt>
                        <c:pt idx="1" c:formatCode="0_ ">
                          <c:v>拆除石城门外侧东北角距离城墙15米范围内的停车棚、临时用房、贴建建筑及违建，实现城墙瓮城外侧贯通，打造景观绿地，与现有的广场绿地形成整体景观，明确绿地后期长效管理管养单位。</c:v>
                        </c:pt>
                        <c:pt idx="2" c:formatCode="0_ ">
                          <c:v>2026</c:v>
                        </c:pt>
                        <c:pt idx="3" c:formatCode="0_ ">
                          <c:v>111</c:v>
                        </c:pt>
                        <c:pt idx="4" c:formatCode="0_ ">
                          <c:v>0</c:v>
                        </c:pt>
                        <c:pt idx="5" c:formatCode="0_ ">
                          <c:v>0</c:v>
                        </c:pt>
                        <c:pt idx="6" c:formatCode="0_ ">
                          <c:v>111</c:v>
                        </c:pt>
                        <c:pt idx="7" c:formatCode="0_ ">
                          <c:v>111</c:v>
                        </c:pt>
                        <c:pt idx="8" c:formatCode="0_ ">
                          <c:v>0</c:v>
                        </c:pt>
                        <c:pt idx="9" c:formatCode="0_ ">
                          <c:v>0</c:v>
                        </c:pt>
                        <c:pt idx="10" c:formatCode="0_ ">
                          <c:v>0</c:v>
                        </c:pt>
                        <c:pt idx="11" c:formatCode="0_ ">
                          <c:v>0</c:v>
                        </c:pt>
                        <c:pt idx="12" c:formatCode="0_ ">
                          <c:v>0</c:v>
                        </c:pt>
                        <c:pt idx="13" c:formatCode="0_ ">
                          <c:v>111</c:v>
                        </c:pt>
                        <c:pt idx="14" c:formatCode="0_ ">
                          <c:v>0</c:v>
                        </c:pt>
                        <c:pt idx="15" c:formatCode="0_ ">
                          <c:v>0</c:v>
                        </c:pt>
                        <c:pt idx="16" c:formatCode="0_ ">
                          <c:v>0</c:v>
                        </c:pt>
                        <c:pt idx="17" c:formatCode="0_ ">
                          <c:v>0</c:v>
                        </c:pt>
                        <c:pt idx="18" c:formatCode="0_ ">
                          <c:v>文旅局
建设局</c:v>
                        </c:pt>
                        <c:pt idx="19" c:formatCode="0_ ">
                          <c:v>明商集团
朝天宫街道</c:v>
                        </c:pt>
                      </c:lvl>
                      <c:lvl>
                        <c:pt idx="3" c:formatCode="0_ ">
                          <c:v>21996</c:v>
                        </c:pt>
                        <c:pt idx="4" c:formatCode="0_ ">
                          <c:v>0</c:v>
                        </c:pt>
                        <c:pt idx="5" c:formatCode="0_ ">
                          <c:v>0</c:v>
                        </c:pt>
                        <c:pt idx="6" c:formatCode="0_ ">
                          <c:v>1231</c:v>
                        </c:pt>
                        <c:pt idx="7" c:formatCode="0_ ">
                          <c:v>1231</c:v>
                        </c:pt>
                        <c:pt idx="8" c:formatCode="0_ ">
                          <c:v>0</c:v>
                        </c:pt>
                        <c:pt idx="9" c:formatCode="0_ ">
                          <c:v>0</c:v>
                        </c:pt>
                        <c:pt idx="10" c:formatCode="0_ ">
                          <c:v>0</c:v>
                        </c:pt>
                        <c:pt idx="11" c:formatCode="0_ ">
                          <c:v>0</c:v>
                        </c:pt>
                        <c:pt idx="12" c:formatCode="0_ ">
                          <c:v>0</c:v>
                        </c:pt>
                        <c:pt idx="13" c:formatCode="0_ ">
                          <c:v>1231</c:v>
                        </c:pt>
                        <c:pt idx="14" c:formatCode="0_ ">
                          <c:v>0</c:v>
                        </c:pt>
                        <c:pt idx="15" c:formatCode="0_ ">
                          <c:v>0</c:v>
                        </c:pt>
                        <c:pt idx="16" c:formatCode="0_ ">
                          <c:v>0</c:v>
                        </c:pt>
                        <c:pt idx="17" c:formatCode="0_ ">
                          <c:v>0</c:v>
                        </c:pt>
                      </c:lvl>
                      <c:lvl>
                        <c:pt idx="0" c:formatCode="0_ ">
                          <c:v>A
（续建）</c:v>
                        </c:pt>
                        <c:pt idx="1" c:formatCode="0_ ">
                          <c:v>占地面积约2.13万平方米，总规划建筑面积约9.57万平方米，其中地上约3.5万平方米、地下约6.07万平方米。拟新建及修复文化配套设施飞虹桥、宋代磉墩遗址保护等，打通科举文化中轴线。</c:v>
                        </c:pt>
                        <c:pt idx="2" c:formatCode="0_ ">
                          <c:v>2020-2027</c:v>
                        </c:pt>
                        <c:pt idx="3" c:formatCode="0_ ">
                          <c:v>245500</c:v>
                        </c:pt>
                        <c:pt idx="4" c:formatCode="0_ ">
                          <c:v>114000</c:v>
                        </c:pt>
                        <c:pt idx="5" c:formatCode="0_ ">
                          <c:v>0</c:v>
                        </c:pt>
                        <c:pt idx="6" c:formatCode="0_ ">
                          <c:v>30000</c:v>
                        </c:pt>
                        <c:pt idx="7" c:formatCode="0_ ">
                          <c:v>30000</c:v>
                        </c:pt>
                        <c:pt idx="8" c:formatCode="0_ ">
                          <c:v>0</c:v>
                        </c:pt>
                        <c:pt idx="9" c:formatCode="0_ ">
                          <c:v>0</c:v>
                        </c:pt>
                        <c:pt idx="10" c:formatCode="0_ ">
                          <c:v>0</c:v>
                        </c:pt>
                        <c:pt idx="11" c:formatCode="0_ ">
                          <c:v>0</c:v>
                        </c:pt>
                        <c:pt idx="12" c:formatCode="0_ ">
                          <c:v>0</c:v>
                        </c:pt>
                        <c:pt idx="13" c:formatCode="0_ ">
                          <c:v>0</c:v>
                        </c:pt>
                        <c:pt idx="14" c:formatCode="0_ ">
                          <c:v>30000</c:v>
                        </c:pt>
                        <c:pt idx="15" c:formatCode="0_ ">
                          <c:v>0</c:v>
                        </c:pt>
                        <c:pt idx="16" c:formatCode="0_ ">
                          <c:v>0</c:v>
                        </c:pt>
                        <c:pt idx="17" c:formatCode="0_ ">
                          <c:v>0</c:v>
                        </c:pt>
                        <c:pt idx="18" c:formatCode="0_ ">
                          <c:v>文旅局</c:v>
                        </c:pt>
                        <c:pt idx="19" c:formatCode="0_ ">
                          <c:v>文旅集团
风光带管委会
夫子庙街道</c:v>
                        </c:pt>
                      </c:lvl>
                      <c:lvl>
                        <c:pt idx="0" c:formatCode="0_ ">
                          <c:v>A
（续建）</c:v>
                        </c:pt>
                        <c:pt idx="1" c:formatCode="0_ ">
                          <c:v>东临通济门隧道，西傍内秦淮河，南临东城水岸小区，北至大中桥。占地面积约6583平方米，工程实施内容：（一）遗址本体保护。场地整理，增设排水沟，安装雨水箅子，设置集水井等。（二）室外工程。新建空中展台（建筑面积约148平方米）、下沉展台（建筑面积约67平方米）、电梯1部；新建挡土墙、玻璃栈道、标识标牌、室外照明等。（三）配套服务设施。新建配套服务用房，建筑面积约616平方米。（四）景观工程。新建广场铺地和景观绿化等。</c:v>
                        </c:pt>
                        <c:pt idx="2" c:formatCode="0_ ">
                          <c:v>2024-2026</c:v>
                        </c:pt>
                        <c:pt idx="3" c:formatCode="0_ ">
                          <c:v>1888</c:v>
                        </c:pt>
                        <c:pt idx="4" c:formatCode="0_ ">
                          <c:v>1177</c:v>
                        </c:pt>
                        <c:pt idx="5" c:formatCode="0_ ">
                          <c:v>0</c:v>
                        </c:pt>
                        <c:pt idx="6" c:formatCode="0_ ">
                          <c:v>700</c:v>
                        </c:pt>
                        <c:pt idx="7" c:formatCode="0_ ">
                          <c:v>700</c:v>
                        </c:pt>
                        <c:pt idx="8" c:formatCode="0_ ">
                          <c:v>460</c:v>
                        </c:pt>
                        <c:pt idx="9" c:formatCode="0_ ">
                          <c:v>0</c:v>
                        </c:pt>
                        <c:pt idx="10" c:formatCode="0_ ">
                          <c:v>0</c:v>
                        </c:pt>
                        <c:pt idx="11" c:formatCode="0_ ">
                          <c:v>0</c:v>
                        </c:pt>
                        <c:pt idx="12" c:formatCode="0_ ">
                          <c:v>0</c:v>
                        </c:pt>
                        <c:pt idx="13" c:formatCode="0_ ">
                          <c:v>240</c:v>
                        </c:pt>
                        <c:pt idx="14" c:formatCode="0_ ">
                          <c:v>0</c:v>
                        </c:pt>
                        <c:pt idx="15" c:formatCode="0_ ">
                          <c:v>0</c:v>
                        </c:pt>
                        <c:pt idx="16" c:formatCode="0_ ">
                          <c:v>0</c:v>
                        </c:pt>
                        <c:pt idx="17" c:formatCode="0_ ">
                          <c:v>0</c:v>
                        </c:pt>
                        <c:pt idx="18" c:formatCode="0_ ">
                          <c:v>文旅局</c:v>
                        </c:pt>
                        <c:pt idx="19" c:formatCode="0_ ">
                          <c:v>历保集团
大光路街道</c:v>
                        </c:pt>
                        <c:pt idx="20" c:formatCode="0_ ">
                          <c:v>市级资金已在往年计划中安排。</c:v>
                        </c:pt>
                      </c:lvl>
                      <c:lvl>
                        <c:pt idx="3" c:formatCode="0_ ">
                          <c:v>247388</c:v>
                        </c:pt>
                        <c:pt idx="4" c:formatCode="0_ ">
                          <c:v>115177</c:v>
                        </c:pt>
                        <c:pt idx="5" c:formatCode="0_ ">
                          <c:v>0</c:v>
                        </c:pt>
                        <c:pt idx="6" c:formatCode="0_ ">
                          <c:v>30700</c:v>
                        </c:pt>
                        <c:pt idx="7" c:formatCode="0_ ">
                          <c:v>30700</c:v>
                        </c:pt>
                        <c:pt idx="8" c:formatCode="0_ ">
                          <c:v>460</c:v>
                        </c:pt>
                        <c:pt idx="9" c:formatCode="0_ ">
                          <c:v>0</c:v>
                        </c:pt>
                        <c:pt idx="10" c:formatCode="0_ ">
                          <c:v>0</c:v>
                        </c:pt>
                        <c:pt idx="11" c:formatCode="0_ ">
                          <c:v>0</c:v>
                        </c:pt>
                        <c:pt idx="12" c:formatCode="0_ ">
                          <c:v>0</c:v>
                        </c:pt>
                        <c:pt idx="13" c:formatCode="0_ ">
                          <c:v>240</c:v>
                        </c:pt>
                        <c:pt idx="14" c:formatCode="0_ ">
                          <c:v>30000</c:v>
                        </c:pt>
                        <c:pt idx="15" c:formatCode="0_ ">
                          <c:v>0</c:v>
                        </c:pt>
                        <c:pt idx="16" c:formatCode="0_ ">
                          <c:v>0</c:v>
                        </c:pt>
                        <c:pt idx="17" c:formatCode="0_ ">
                          <c:v>0</c:v>
                        </c:pt>
                      </c:lvl>
                      <c:lvl>
                        <c:pt idx="3" c:formatCode="0_ ">
                          <c:v>269384</c:v>
                        </c:pt>
                        <c:pt idx="4" c:formatCode="0_ ">
                          <c:v>115177</c:v>
                        </c:pt>
                        <c:pt idx="5" c:formatCode="0_ ">
                          <c:v>0</c:v>
                        </c:pt>
                        <c:pt idx="6" c:formatCode="0_ ">
                          <c:v>31931</c:v>
                        </c:pt>
                        <c:pt idx="7" c:formatCode="0_ ">
                          <c:v>31931</c:v>
                        </c:pt>
                        <c:pt idx="8" c:formatCode="0_ ">
                          <c:v>460</c:v>
                        </c:pt>
                        <c:pt idx="9" c:formatCode="0_ ">
                          <c:v>0</c:v>
                        </c:pt>
                        <c:pt idx="10" c:formatCode="0_ ">
                          <c:v>0</c:v>
                        </c:pt>
                        <c:pt idx="11" c:formatCode="0_ ">
                          <c:v>0</c:v>
                        </c:pt>
                        <c:pt idx="12" c:formatCode="0_ ">
                          <c:v>0</c:v>
                        </c:pt>
                        <c:pt idx="13" c:formatCode="0_ ">
                          <c:v>1471</c:v>
                        </c:pt>
                        <c:pt idx="14" c:formatCode="0_ ">
                          <c:v>30000</c:v>
                        </c:pt>
                        <c:pt idx="15" c:formatCode="0_ ">
                          <c:v>0</c:v>
                        </c:pt>
                        <c:pt idx="16" c:formatCode="0_ ">
                          <c:v>0</c:v>
                        </c:pt>
                        <c:pt idx="17" c:formatCode="0_ ">
                          <c:v>0</c:v>
                        </c:pt>
                      </c:lvl>
                    </c:multiLvlStrCache>
                  </c:multiLvlStrRef>
                </c15:cat>
              </c15:filteredCategoryTitle>
            </c:ext>
          </c:extLst>
        </c:ser>
        <c:dLbls>
          <c:showLegendKey val="0"/>
          <c:showVal val="0"/>
          <c:showCatName val="0"/>
          <c:showSerName val="0"/>
          <c:showPercent val="0"/>
          <c:showBubbleSize val="0"/>
        </c:dLbls>
        <c:gapWidth val="150"/>
        <c:axId val="252711296"/>
        <c:axId val="252712832"/>
      </c:barChart>
      <c:catAx>
        <c:axId val="252711296"/>
        <c:scaling>
          <c:orientation val="minMax"/>
        </c:scaling>
        <c:delete val="0"/>
        <c:axPos val="b"/>
        <c:numFmt formatCode="General" sourceLinked="0"/>
        <c:majorTickMark val="out"/>
        <c:minorTickMark val="none"/>
        <c:tickLblPos val="nextTo"/>
        <c:txPr>
          <a:bodyPr rot="-60000000" spcFirstLastPara="0" vertOverflow="ellipsis" vert="horz" wrap="square" anchor="ctr" anchorCtr="1"/>
          <a:lstStyle/>
          <a:p>
            <a:pPr>
              <a:defRPr lang="zh-CN" sz="1000" b="0" i="0" u="none" strike="noStrike" kern="1200" baseline="0">
                <a:solidFill>
                  <a:schemeClr val="tx1"/>
                </a:solidFill>
                <a:latin typeface="+mn-lt"/>
                <a:ea typeface="+mn-ea"/>
                <a:cs typeface="+mn-cs"/>
              </a:defRPr>
            </a:pPr>
          </a:p>
        </c:txPr>
        <c:crossAx val="252712832"/>
        <c:crosses val="autoZero"/>
        <c:auto val="1"/>
        <c:lblAlgn val="ctr"/>
        <c:lblOffset val="100"/>
        <c:noMultiLvlLbl val="0"/>
      </c:catAx>
      <c:valAx>
        <c:axId val="252712832"/>
        <c:scaling>
          <c:orientation val="minMax"/>
        </c:scaling>
        <c:delete val="0"/>
        <c:axPos val="l"/>
        <c:majorGridlines/>
        <c:numFmt formatCode="General" sourceLinked="1"/>
        <c:majorTickMark val="out"/>
        <c:minorTickMark val="none"/>
        <c:tickLblPos val="nextTo"/>
        <c:txPr>
          <a:bodyPr rot="-60000000" spcFirstLastPara="0" vertOverflow="ellipsis" vert="horz" wrap="square" anchor="ctr" anchorCtr="1"/>
          <a:lstStyle/>
          <a:p>
            <a:pPr>
              <a:defRPr lang="zh-CN" sz="1000" b="0" i="0" u="none" strike="noStrike" kern="1200" baseline="0">
                <a:solidFill>
                  <a:schemeClr val="tx1"/>
                </a:solidFill>
                <a:latin typeface="+mn-lt"/>
                <a:ea typeface="+mn-ea"/>
                <a:cs typeface="+mn-cs"/>
              </a:defRPr>
            </a:pPr>
          </a:p>
        </c:txPr>
        <c:crossAx val="252711296"/>
        <c:crosses val="autoZero"/>
        <c:crossBetween val="between"/>
      </c:valAx>
    </c:plotArea>
    <c:legend>
      <c:legendPos val="r"/>
      <c:layout>
        <c:manualLayout>
          <c:xMode val="edge"/>
          <c:yMode val="edge"/>
          <c:x val="0.65675"/>
          <c:y val="0.05725"/>
          <c:w val="0.331137344189538"/>
          <c:h val="0.868312757201646"/>
        </c:manualLayout>
      </c:layout>
      <c:overlay val="0"/>
      <c:txPr>
        <a:bodyPr rot="0" spcFirstLastPara="0" vertOverflow="ellipsis" vert="horz" wrap="square" anchor="ctr" anchorCtr="1"/>
        <a:lstStyle/>
        <a:p>
          <a:pPr>
            <a:defRPr lang="zh-CN" sz="1000" b="0" i="0" u="none" strike="noStrike" kern="1200" baseline="0">
              <a:solidFill>
                <a:schemeClr val="tx1"/>
              </a:solidFill>
              <a:latin typeface="+mn-lt"/>
              <a:ea typeface="+mn-ea"/>
              <a:cs typeface="+mn-cs"/>
            </a:defRPr>
          </a:pPr>
        </a:p>
      </c:txPr>
    </c:legend>
    <c:plotVisOnly val="1"/>
    <c:dispBlanksAs val="gap"/>
    <c:showDLblsOverMax val="0"/>
    <c:extLst>
      <c:ext uri="{0b15fc19-7d7d-44ad-8c2d-2c3a37ce22c3}">
        <chartProps xmlns="https://web.wps.cn/et/2018/main" chartId="{ded0372a-c079-438f-8e97-a25fb97b69fd}"/>
      </c:ext>
    </c:extLst>
  </c:chart>
  <c:txPr>
    <a:bodyPr wrap="square"/>
    <a:lstStyle/>
    <a:p>
      <a:pPr>
        <a:defRPr lang="zh-CN"/>
      </a:pPr>
    </a:p>
  </c:txPr>
  <c:printSettings>
    <c:headerFooter/>
    <c:pageMargins b="0.75" l="0.7" r="0.7" t="0.75" header="0.3" footer="0.3"/>
    <c:pageSetup/>
  </c:printSettings>
</c:chartSpace>
</file>

<file path=xl/ctrlProps/ctrlProp1.xml><?xml version="1.0" encoding="utf-8"?>
<formControlPr xmlns="http://schemas.microsoft.com/office/spreadsheetml/2009/9/main" objectType="Label" val="0"/>
</file>

<file path=xl/ctrlProps/ctrlProp10.xml><?xml version="1.0" encoding="utf-8"?>
<formControlPr xmlns="http://schemas.microsoft.com/office/spreadsheetml/2009/9/main" objectType="Label" val="0"/>
</file>

<file path=xl/ctrlProps/ctrlProp11.xml><?xml version="1.0" encoding="utf-8"?>
<formControlPr xmlns="http://schemas.microsoft.com/office/spreadsheetml/2009/9/main" objectType="Label" val="0"/>
</file>

<file path=xl/ctrlProps/ctrlProp12.xml><?xml version="1.0" encoding="utf-8"?>
<formControlPr xmlns="http://schemas.microsoft.com/office/spreadsheetml/2009/9/main" objectType="Label" val="0"/>
</file>

<file path=xl/ctrlProps/ctrlProp13.xml><?xml version="1.0" encoding="utf-8"?>
<formControlPr xmlns="http://schemas.microsoft.com/office/spreadsheetml/2009/9/main" objectType="Label" val="0"/>
</file>

<file path=xl/ctrlProps/ctrlProp14.xml><?xml version="1.0" encoding="utf-8"?>
<formControlPr xmlns="http://schemas.microsoft.com/office/spreadsheetml/2009/9/main" objectType="Label" val="0"/>
</file>

<file path=xl/ctrlProps/ctrlProp15.xml><?xml version="1.0" encoding="utf-8"?>
<formControlPr xmlns="http://schemas.microsoft.com/office/spreadsheetml/2009/9/main" objectType="Label" val="0"/>
</file>

<file path=xl/ctrlProps/ctrlProp16.xml><?xml version="1.0" encoding="utf-8"?>
<formControlPr xmlns="http://schemas.microsoft.com/office/spreadsheetml/2009/9/main" objectType="Label" val="0"/>
</file>

<file path=xl/ctrlProps/ctrlProp2.xml><?xml version="1.0" encoding="utf-8"?>
<formControlPr xmlns="http://schemas.microsoft.com/office/spreadsheetml/2009/9/main" objectType="Label" val="0"/>
</file>

<file path=xl/ctrlProps/ctrlProp3.xml><?xml version="1.0" encoding="utf-8"?>
<formControlPr xmlns="http://schemas.microsoft.com/office/spreadsheetml/2009/9/main" objectType="Label" val="0"/>
</file>

<file path=xl/ctrlProps/ctrlProp4.xml><?xml version="1.0" encoding="utf-8"?>
<formControlPr xmlns="http://schemas.microsoft.com/office/spreadsheetml/2009/9/main" objectType="Label" val="0"/>
</file>

<file path=xl/ctrlProps/ctrlProp5.xml><?xml version="1.0" encoding="utf-8"?>
<formControlPr xmlns="http://schemas.microsoft.com/office/spreadsheetml/2009/9/main" objectType="Label" val="0"/>
</file>

<file path=xl/ctrlProps/ctrlProp6.xml><?xml version="1.0" encoding="utf-8"?>
<formControlPr xmlns="http://schemas.microsoft.com/office/spreadsheetml/2009/9/main" objectType="Label" val="0"/>
</file>

<file path=xl/ctrlProps/ctrlProp7.xml><?xml version="1.0" encoding="utf-8"?>
<formControlPr xmlns="http://schemas.microsoft.com/office/spreadsheetml/2009/9/main" objectType="Label" val="0"/>
</file>

<file path=xl/ctrlProps/ctrlProp8.xml><?xml version="1.0" encoding="utf-8"?>
<formControlPr xmlns="http://schemas.microsoft.com/office/spreadsheetml/2009/9/main" objectType="Label" val="0"/>
</file>

<file path=xl/ctrlProps/ctrlProp9.xml><?xml version="1.0" encoding="utf-8"?>
<formControlPr xmlns="http://schemas.microsoft.com/office/spreadsheetml/2009/9/main" objectType="Label"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0</xdr:row>
      <xdr:rowOff>0</xdr:rowOff>
    </xdr:from>
    <xdr:to>
      <xdr:col>13</xdr:col>
      <xdr:colOff>471170</xdr:colOff>
      <xdr:row>35</xdr:row>
      <xdr:rowOff>161925</xdr:rowOff>
    </xdr:to>
    <xdr:graphicFrame>
      <xdr:nvGraphicFramePr>
        <xdr:cNvPr id="2" name="图表 1"/>
        <xdr:cNvGraphicFramePr/>
      </xdr:nvGraphicFramePr>
      <xdr:xfrm>
        <a:off x="0" y="0"/>
        <a:ext cx="9386570" cy="64960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752475</xdr:colOff>
          <xdr:row>14</xdr:row>
          <xdr:rowOff>171450</xdr:rowOff>
        </xdr:to>
        <xdr:sp>
          <xdr:nvSpPr>
            <xdr:cNvPr id="2049" name="Label 134" hidden="1">
              <a:extLst>
                <a:ext uri="{63B3BB69-23CF-44E3-9099-C40C66FF867C}">
                  <a14:compatExt spid="_x0000_s2049"/>
                </a:ext>
              </a:extLst>
            </xdr:cNvPr>
            <xdr:cNvSpPr/>
          </xdr:nvSpPr>
          <xdr:spPr>
            <a:xfrm>
              <a:off x="2621280" y="8074660"/>
              <a:ext cx="752475" cy="171450"/>
            </a:xfrm>
            <a:prstGeom prst="rect">
              <a:avLst/>
            </a:prstGeom>
          </xdr:spPr>
          <xdr:txBody>
            <a:bodyPr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752475</xdr:colOff>
          <xdr:row>14</xdr:row>
          <xdr:rowOff>171450</xdr:rowOff>
        </xdr:to>
        <xdr:sp>
          <xdr:nvSpPr>
            <xdr:cNvPr id="2050" name="Label 75275" hidden="1">
              <a:extLst>
                <a:ext uri="{63B3BB69-23CF-44E3-9099-C40C66FF867C}">
                  <a14:compatExt spid="_x0000_s2050"/>
                </a:ext>
              </a:extLst>
            </xdr:cNvPr>
            <xdr:cNvSpPr/>
          </xdr:nvSpPr>
          <xdr:spPr>
            <a:xfrm>
              <a:off x="2621280" y="8074660"/>
              <a:ext cx="752475" cy="171450"/>
            </a:xfrm>
            <a:prstGeom prst="rect">
              <a:avLst/>
            </a:prstGeom>
          </xdr:spPr>
          <xdr:txBody>
            <a:bodyPr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14</xdr:row>
          <xdr:rowOff>0</xdr:rowOff>
        </xdr:from>
        <xdr:to>
          <xdr:col>4</xdr:col>
          <xdr:colOff>1047750</xdr:colOff>
          <xdr:row>14</xdr:row>
          <xdr:rowOff>171450</xdr:rowOff>
        </xdr:to>
        <xdr:sp>
          <xdr:nvSpPr>
            <xdr:cNvPr id="2051" name="Label 3" hidden="1">
              <a:extLst>
                <a:ext uri="{63B3BB69-23CF-44E3-9099-C40C66FF867C}">
                  <a14:compatExt spid="_x0000_s2051"/>
                </a:ext>
              </a:extLst>
            </xdr:cNvPr>
            <xdr:cNvSpPr/>
          </xdr:nvSpPr>
          <xdr:spPr>
            <a:xfrm>
              <a:off x="3030855" y="8074660"/>
              <a:ext cx="638175" cy="171450"/>
            </a:xfrm>
            <a:prstGeom prst="rect">
              <a:avLst/>
            </a:prstGeom>
          </xdr:spPr>
          <xdr:txBody>
            <a:bodyPr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14</xdr:row>
          <xdr:rowOff>0</xdr:rowOff>
        </xdr:from>
        <xdr:to>
          <xdr:col>4</xdr:col>
          <xdr:colOff>1047750</xdr:colOff>
          <xdr:row>14</xdr:row>
          <xdr:rowOff>171450</xdr:rowOff>
        </xdr:to>
        <xdr:sp>
          <xdr:nvSpPr>
            <xdr:cNvPr id="2052" name="Label 4" hidden="1">
              <a:extLst>
                <a:ext uri="{63B3BB69-23CF-44E3-9099-C40C66FF867C}">
                  <a14:compatExt spid="_x0000_s2052"/>
                </a:ext>
              </a:extLst>
            </xdr:cNvPr>
            <xdr:cNvSpPr/>
          </xdr:nvSpPr>
          <xdr:spPr>
            <a:xfrm>
              <a:off x="3030855" y="8074660"/>
              <a:ext cx="638175" cy="171450"/>
            </a:xfrm>
            <a:prstGeom prst="rect">
              <a:avLst/>
            </a:prstGeom>
          </xdr:spPr>
          <xdr:txBody>
            <a:bodyPr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752475</xdr:colOff>
          <xdr:row>14</xdr:row>
          <xdr:rowOff>171450</xdr:rowOff>
        </xdr:to>
        <xdr:sp>
          <xdr:nvSpPr>
            <xdr:cNvPr id="2053" name="Label 5" hidden="1">
              <a:extLst>
                <a:ext uri="{63B3BB69-23CF-44E3-9099-C40C66FF867C}">
                  <a14:compatExt spid="_x0000_s2053"/>
                </a:ext>
              </a:extLst>
            </xdr:cNvPr>
            <xdr:cNvSpPr/>
          </xdr:nvSpPr>
          <xdr:spPr>
            <a:xfrm>
              <a:off x="2621280" y="8074660"/>
              <a:ext cx="752475" cy="1714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752475</xdr:colOff>
          <xdr:row>14</xdr:row>
          <xdr:rowOff>171450</xdr:rowOff>
        </xdr:to>
        <xdr:sp>
          <xdr:nvSpPr>
            <xdr:cNvPr id="2054" name="Label 6" hidden="1">
              <a:extLst>
                <a:ext uri="{63B3BB69-23CF-44E3-9099-C40C66FF867C}">
                  <a14:compatExt spid="_x0000_s2054"/>
                </a:ext>
              </a:extLst>
            </xdr:cNvPr>
            <xdr:cNvSpPr/>
          </xdr:nvSpPr>
          <xdr:spPr>
            <a:xfrm>
              <a:off x="2621280" y="8074660"/>
              <a:ext cx="752475" cy="1714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14</xdr:row>
          <xdr:rowOff>0</xdr:rowOff>
        </xdr:from>
        <xdr:to>
          <xdr:col>4</xdr:col>
          <xdr:colOff>1047750</xdr:colOff>
          <xdr:row>14</xdr:row>
          <xdr:rowOff>171450</xdr:rowOff>
        </xdr:to>
        <xdr:sp>
          <xdr:nvSpPr>
            <xdr:cNvPr id="2055" name="Label 7" hidden="1">
              <a:extLst>
                <a:ext uri="{63B3BB69-23CF-44E3-9099-C40C66FF867C}">
                  <a14:compatExt spid="_x0000_s2055"/>
                </a:ext>
              </a:extLst>
            </xdr:cNvPr>
            <xdr:cNvSpPr/>
          </xdr:nvSpPr>
          <xdr:spPr>
            <a:xfrm>
              <a:off x="3021330" y="8074660"/>
              <a:ext cx="647700" cy="1714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14</xdr:row>
          <xdr:rowOff>0</xdr:rowOff>
        </xdr:from>
        <xdr:to>
          <xdr:col>4</xdr:col>
          <xdr:colOff>1047750</xdr:colOff>
          <xdr:row>14</xdr:row>
          <xdr:rowOff>171450</xdr:rowOff>
        </xdr:to>
        <xdr:sp>
          <xdr:nvSpPr>
            <xdr:cNvPr id="2056" name="Label 8" hidden="1">
              <a:extLst>
                <a:ext uri="{63B3BB69-23CF-44E3-9099-C40C66FF867C}">
                  <a14:compatExt spid="_x0000_s2056"/>
                </a:ext>
              </a:extLst>
            </xdr:cNvPr>
            <xdr:cNvSpPr/>
          </xdr:nvSpPr>
          <xdr:spPr>
            <a:xfrm>
              <a:off x="3021330" y="8074660"/>
              <a:ext cx="647700" cy="1714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752475</xdr:colOff>
          <xdr:row>14</xdr:row>
          <xdr:rowOff>171450</xdr:rowOff>
        </xdr:to>
        <xdr:sp>
          <xdr:nvSpPr>
            <xdr:cNvPr id="2057" name="Label 9" hidden="1">
              <a:extLst>
                <a:ext uri="{63B3BB69-23CF-44E3-9099-C40C66FF867C}">
                  <a14:compatExt spid="_x0000_s2057"/>
                </a:ext>
              </a:extLst>
            </xdr:cNvPr>
            <xdr:cNvSpPr/>
          </xdr:nvSpPr>
          <xdr:spPr>
            <a:xfrm>
              <a:off x="2621280" y="8074660"/>
              <a:ext cx="752475" cy="171450"/>
            </a:xfrm>
            <a:prstGeom prst="rect">
              <a:avLst/>
            </a:prstGeom>
          </xdr:spPr>
          <xdr:txBody>
            <a:bodyPr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752475</xdr:colOff>
          <xdr:row>14</xdr:row>
          <xdr:rowOff>171450</xdr:rowOff>
        </xdr:to>
        <xdr:sp>
          <xdr:nvSpPr>
            <xdr:cNvPr id="2058" name="Label 10" hidden="1">
              <a:extLst>
                <a:ext uri="{63B3BB69-23CF-44E3-9099-C40C66FF867C}">
                  <a14:compatExt spid="_x0000_s2058"/>
                </a:ext>
              </a:extLst>
            </xdr:cNvPr>
            <xdr:cNvSpPr/>
          </xdr:nvSpPr>
          <xdr:spPr>
            <a:xfrm>
              <a:off x="2621280" y="8074660"/>
              <a:ext cx="752475" cy="171450"/>
            </a:xfrm>
            <a:prstGeom prst="rect">
              <a:avLst/>
            </a:prstGeom>
          </xdr:spPr>
          <xdr:txBody>
            <a:bodyPr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14</xdr:row>
          <xdr:rowOff>0</xdr:rowOff>
        </xdr:from>
        <xdr:to>
          <xdr:col>4</xdr:col>
          <xdr:colOff>1047750</xdr:colOff>
          <xdr:row>14</xdr:row>
          <xdr:rowOff>171450</xdr:rowOff>
        </xdr:to>
        <xdr:sp>
          <xdr:nvSpPr>
            <xdr:cNvPr id="2059" name="Label 11" hidden="1">
              <a:extLst>
                <a:ext uri="{63B3BB69-23CF-44E3-9099-C40C66FF867C}">
                  <a14:compatExt spid="_x0000_s2059"/>
                </a:ext>
              </a:extLst>
            </xdr:cNvPr>
            <xdr:cNvSpPr/>
          </xdr:nvSpPr>
          <xdr:spPr>
            <a:xfrm>
              <a:off x="3030855" y="8074660"/>
              <a:ext cx="638175" cy="171450"/>
            </a:xfrm>
            <a:prstGeom prst="rect">
              <a:avLst/>
            </a:prstGeom>
          </xdr:spPr>
          <xdr:txBody>
            <a:bodyPr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14</xdr:row>
          <xdr:rowOff>0</xdr:rowOff>
        </xdr:from>
        <xdr:to>
          <xdr:col>4</xdr:col>
          <xdr:colOff>1047750</xdr:colOff>
          <xdr:row>14</xdr:row>
          <xdr:rowOff>171450</xdr:rowOff>
        </xdr:to>
        <xdr:sp>
          <xdr:nvSpPr>
            <xdr:cNvPr id="2060" name="Label 12" hidden="1">
              <a:extLst>
                <a:ext uri="{63B3BB69-23CF-44E3-9099-C40C66FF867C}">
                  <a14:compatExt spid="_x0000_s2060"/>
                </a:ext>
              </a:extLst>
            </xdr:cNvPr>
            <xdr:cNvSpPr/>
          </xdr:nvSpPr>
          <xdr:spPr>
            <a:xfrm>
              <a:off x="3030855" y="8074660"/>
              <a:ext cx="638175" cy="171450"/>
            </a:xfrm>
            <a:prstGeom prst="rect">
              <a:avLst/>
            </a:prstGeom>
          </xdr:spPr>
          <xdr:txBody>
            <a:bodyPr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752475</xdr:colOff>
          <xdr:row>14</xdr:row>
          <xdr:rowOff>171450</xdr:rowOff>
        </xdr:to>
        <xdr:sp>
          <xdr:nvSpPr>
            <xdr:cNvPr id="2061" name="Label 13" hidden="1">
              <a:extLst>
                <a:ext uri="{63B3BB69-23CF-44E3-9099-C40C66FF867C}">
                  <a14:compatExt spid="_x0000_s2061"/>
                </a:ext>
              </a:extLst>
            </xdr:cNvPr>
            <xdr:cNvSpPr/>
          </xdr:nvSpPr>
          <xdr:spPr>
            <a:xfrm>
              <a:off x="2621280" y="8074660"/>
              <a:ext cx="752475" cy="1714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752475</xdr:colOff>
          <xdr:row>14</xdr:row>
          <xdr:rowOff>171450</xdr:rowOff>
        </xdr:to>
        <xdr:sp>
          <xdr:nvSpPr>
            <xdr:cNvPr id="2062" name="Label 14" hidden="1">
              <a:extLst>
                <a:ext uri="{63B3BB69-23CF-44E3-9099-C40C66FF867C}">
                  <a14:compatExt spid="_x0000_s2062"/>
                </a:ext>
              </a:extLst>
            </xdr:cNvPr>
            <xdr:cNvSpPr/>
          </xdr:nvSpPr>
          <xdr:spPr>
            <a:xfrm>
              <a:off x="2621280" y="8074660"/>
              <a:ext cx="752475" cy="1714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14</xdr:row>
          <xdr:rowOff>0</xdr:rowOff>
        </xdr:from>
        <xdr:to>
          <xdr:col>4</xdr:col>
          <xdr:colOff>1047750</xdr:colOff>
          <xdr:row>14</xdr:row>
          <xdr:rowOff>171450</xdr:rowOff>
        </xdr:to>
        <xdr:sp>
          <xdr:nvSpPr>
            <xdr:cNvPr id="2063" name="Label 15" hidden="1">
              <a:extLst>
                <a:ext uri="{63B3BB69-23CF-44E3-9099-C40C66FF867C}">
                  <a14:compatExt spid="_x0000_s2063"/>
                </a:ext>
              </a:extLst>
            </xdr:cNvPr>
            <xdr:cNvSpPr/>
          </xdr:nvSpPr>
          <xdr:spPr>
            <a:xfrm>
              <a:off x="3021330" y="8074660"/>
              <a:ext cx="647700" cy="1714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14</xdr:row>
          <xdr:rowOff>0</xdr:rowOff>
        </xdr:from>
        <xdr:to>
          <xdr:col>4</xdr:col>
          <xdr:colOff>1047750</xdr:colOff>
          <xdr:row>14</xdr:row>
          <xdr:rowOff>171450</xdr:rowOff>
        </xdr:to>
        <xdr:sp>
          <xdr:nvSpPr>
            <xdr:cNvPr id="2064" name="Label 16" hidden="1">
              <a:extLst>
                <a:ext uri="{63B3BB69-23CF-44E3-9099-C40C66FF867C}">
                  <a14:compatExt spid="_x0000_s2064"/>
                </a:ext>
              </a:extLst>
            </xdr:cNvPr>
            <xdr:cNvSpPr/>
          </xdr:nvSpPr>
          <xdr:spPr>
            <a:xfrm>
              <a:off x="3021330" y="8074660"/>
              <a:ext cx="647700" cy="171450"/>
            </a:xfrm>
            <a:prstGeom prst="rect">
              <a:avLst/>
            </a:prstGeom>
          </xdr:spPr>
        </xdr:sp>
        <xdr:clientData/>
      </xdr:twoCellAnchor>
    </mc:Choice>
    <mc:Fallback/>
  </mc:AlternateContent>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8" Type="http://schemas.openxmlformats.org/officeDocument/2006/relationships/ctrlProp" Target="../ctrlProps/ctrlProp16.xml"/><Relationship Id="rId17" Type="http://schemas.openxmlformats.org/officeDocument/2006/relationships/ctrlProp" Target="../ctrlProps/ctrlProp15.xml"/><Relationship Id="rId16" Type="http://schemas.openxmlformats.org/officeDocument/2006/relationships/ctrlProp" Target="../ctrlProps/ctrlProp14.xml"/><Relationship Id="rId15" Type="http://schemas.openxmlformats.org/officeDocument/2006/relationships/ctrlProp" Target="../ctrlProps/ctrlProp13.xml"/><Relationship Id="rId14" Type="http://schemas.openxmlformats.org/officeDocument/2006/relationships/ctrlProp" Target="../ctrlProps/ctrlProp12.xml"/><Relationship Id="rId13" Type="http://schemas.openxmlformats.org/officeDocument/2006/relationships/ctrlProp" Target="../ctrlProps/ctrlProp11.xml"/><Relationship Id="rId12" Type="http://schemas.openxmlformats.org/officeDocument/2006/relationships/ctrlProp" Target="../ctrlProps/ctrlProp10.xml"/><Relationship Id="rId11" Type="http://schemas.openxmlformats.org/officeDocument/2006/relationships/ctrlProp" Target="../ctrlProps/ctrlProp9.xml"/><Relationship Id="rId10" Type="http://schemas.openxmlformats.org/officeDocument/2006/relationships/ctrlProp" Target="../ctrlProps/ctrlProp8.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2:A7"/>
  <sheetViews>
    <sheetView showFormulas="1" workbookViewId="0">
      <selection activeCell="A7" sqref="A7"/>
    </sheetView>
  </sheetViews>
  <sheetFormatPr defaultColWidth="9" defaultRowHeight="14.25" outlineLevelRow="6"/>
  <sheetData>
    <row r="2" spans="1:1">
      <c r="A2" t="b">
        <v>1</v>
      </c>
    </row>
    <row r="3" spans="1:1">
      <c r="A3" t="b">
        <v>1</v>
      </c>
    </row>
    <row r="4" spans="1:1">
      <c r="A4" t="b">
        <v>0</v>
      </c>
    </row>
    <row r="5" spans="1:1">
      <c r="A5" t="b">
        <v>0</v>
      </c>
    </row>
    <row r="6" spans="1:1">
      <c r="A6" t="b">
        <v>0</v>
      </c>
    </row>
    <row r="7" spans="1:1">
      <c r="A7" t="b">
        <v>1</v>
      </c>
    </row>
  </sheetData>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showGridLines="0" showRowColHeaders="0" showOutlineSymbols="0" showWhiteSpace="0" showRuler="0" defaultGridColor="0" colorId="0" topLeftCell="A13" workbookViewId="0">
      <selection activeCell="O31" sqref="O31"/>
    </sheetView>
  </sheetViews>
  <sheetFormatPr defaultColWidth="9" defaultRowHeight="14.25"/>
  <sheetData/>
  <pageMargins left="0.75" right="0.75" top="1" bottom="1" header="0.5" footer="0.5"/>
  <pageSetup paperSize="9" orientation="portrait"/>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XFD213"/>
  <sheetViews>
    <sheetView tabSelected="1" view="pageBreakPreview" zoomScale="55" zoomScaleNormal="55" workbookViewId="0">
      <pane ySplit="5" topLeftCell="A6" activePane="bottomLeft" state="frozen"/>
      <selection/>
      <selection pane="bottomLeft" activeCell="X43" sqref="X43"/>
    </sheetView>
  </sheetViews>
  <sheetFormatPr defaultColWidth="9" defaultRowHeight="15.75"/>
  <cols>
    <col min="1" max="1" width="11.7916666666667" style="9" customWidth="1"/>
    <col min="2" max="2" width="13.5166666666667" style="10" customWidth="1"/>
    <col min="3" max="3" width="9.09166666666667" style="11" customWidth="1"/>
    <col min="4" max="4" width="8.83333333333333" style="12" hidden="1" customWidth="1"/>
    <col min="5" max="5" width="95.3083333333333" style="12" customWidth="1"/>
    <col min="6" max="6" width="9.125" style="11" customWidth="1"/>
    <col min="7" max="7" width="11.8166666666667" style="11" customWidth="1"/>
    <col min="8" max="8" width="9.475" style="11" hidden="1" customWidth="1"/>
    <col min="9" max="9" width="10.675" style="11" hidden="1" customWidth="1"/>
    <col min="10" max="10" width="9.31666666666667" style="11" hidden="1" customWidth="1"/>
    <col min="11" max="11" width="10.675" style="11" hidden="1" customWidth="1"/>
    <col min="12" max="12" width="13.125" style="11" customWidth="1"/>
    <col min="13" max="13" width="13.45" style="11" hidden="1" customWidth="1"/>
    <col min="14" max="24" width="10.45" style="11" customWidth="1"/>
    <col min="25" max="25" width="7.725" style="11" customWidth="1"/>
    <col min="26" max="26" width="11.875" style="11" customWidth="1"/>
    <col min="27" max="27" width="2.18333333333333" style="11" hidden="1" customWidth="1"/>
    <col min="28" max="30" width="9.08333333333333" style="12" hidden="1" customWidth="1"/>
    <col min="31" max="31" width="13.7833333333333" style="11" customWidth="1"/>
    <col min="32" max="32" width="17.2666666666667" style="11" customWidth="1"/>
    <col min="33" max="33" width="22.125" style="12" hidden="1" customWidth="1"/>
    <col min="34" max="34" width="13.125" style="11" hidden="1" customWidth="1"/>
    <col min="35" max="35" width="18.625" style="12" customWidth="1"/>
    <col min="36" max="36" width="17.375" style="13" hidden="1" customWidth="1"/>
    <col min="37" max="37" width="15.875" style="13" hidden="1" customWidth="1"/>
    <col min="38" max="39" width="14" style="13" hidden="1" customWidth="1"/>
    <col min="40" max="40" width="9" style="13" hidden="1" customWidth="1"/>
    <col min="41" max="16384" width="9" style="13"/>
  </cols>
  <sheetData>
    <row r="1" s="1" customFormat="1" ht="89" customHeight="1" spans="1:42">
      <c r="A1" s="14" t="s">
        <v>0</v>
      </c>
      <c r="B1" s="15"/>
      <c r="C1" s="14"/>
      <c r="D1" s="14"/>
      <c r="E1" s="16"/>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6"/>
      <c r="AH1" s="14"/>
      <c r="AI1" s="16"/>
      <c r="AM1" s="2" t="s">
        <v>1</v>
      </c>
      <c r="AN1" s="17">
        <f>+V7-V8-V9</f>
        <v>0</v>
      </c>
    </row>
    <row r="2" s="2" customFormat="1" ht="33" customHeight="1" spans="1:42">
      <c r="A2" s="18" t="s">
        <v>2</v>
      </c>
      <c r="B2" s="19" t="s">
        <v>3</v>
      </c>
      <c r="C2" s="18" t="s">
        <v>4</v>
      </c>
      <c r="D2" s="18" t="s">
        <v>5</v>
      </c>
      <c r="E2" s="18" t="s">
        <v>6</v>
      </c>
      <c r="F2" s="18" t="s">
        <v>7</v>
      </c>
      <c r="G2" s="18" t="s">
        <v>8</v>
      </c>
      <c r="H2" s="20" t="s">
        <v>9</v>
      </c>
      <c r="I2" s="20" t="s">
        <v>10</v>
      </c>
      <c r="J2" s="18" t="s">
        <v>11</v>
      </c>
      <c r="K2" s="18" t="s">
        <v>12</v>
      </c>
      <c r="L2" s="18" t="s">
        <v>13</v>
      </c>
      <c r="M2" s="20" t="s">
        <v>14</v>
      </c>
      <c r="N2" s="18" t="s">
        <v>15</v>
      </c>
      <c r="O2" s="18"/>
      <c r="P2" s="18"/>
      <c r="Q2" s="18" t="s">
        <v>16</v>
      </c>
      <c r="R2" s="18"/>
      <c r="S2" s="18"/>
      <c r="T2" s="18"/>
      <c r="U2" s="18"/>
      <c r="V2" s="18"/>
      <c r="W2" s="18"/>
      <c r="X2" s="18"/>
      <c r="Y2" s="18"/>
      <c r="Z2" s="18"/>
      <c r="AA2" s="18" t="s">
        <v>17</v>
      </c>
      <c r="AB2" s="18" t="s">
        <v>18</v>
      </c>
      <c r="AC2" s="18" t="s">
        <v>19</v>
      </c>
      <c r="AD2" s="18" t="s">
        <v>20</v>
      </c>
      <c r="AE2" s="18" t="s">
        <v>21</v>
      </c>
      <c r="AF2" s="18" t="s">
        <v>22</v>
      </c>
      <c r="AG2" s="20" t="s">
        <v>23</v>
      </c>
      <c r="AH2" s="18" t="s">
        <v>24</v>
      </c>
      <c r="AI2" s="20" t="s">
        <v>25</v>
      </c>
      <c r="AJ2" s="21" t="s">
        <v>26</v>
      </c>
      <c r="AK2" s="21" t="s">
        <v>27</v>
      </c>
      <c r="AL2" s="21" t="s">
        <v>28</v>
      </c>
      <c r="AM2" s="21" t="s">
        <v>29</v>
      </c>
    </row>
    <row r="3" s="2" customFormat="1" ht="20.45" customHeight="1" spans="1:42">
      <c r="A3" s="18"/>
      <c r="B3" s="19"/>
      <c r="C3" s="18"/>
      <c r="D3" s="18"/>
      <c r="E3" s="18"/>
      <c r="F3" s="18"/>
      <c r="G3" s="18"/>
      <c r="H3" s="22"/>
      <c r="I3" s="22"/>
      <c r="J3" s="18"/>
      <c r="K3" s="18"/>
      <c r="L3" s="18"/>
      <c r="M3" s="22"/>
      <c r="N3" s="18"/>
      <c r="O3" s="18"/>
      <c r="P3" s="18"/>
      <c r="Q3" s="18"/>
      <c r="R3" s="18"/>
      <c r="S3" s="18"/>
      <c r="T3" s="18"/>
      <c r="U3" s="18"/>
      <c r="V3" s="18"/>
      <c r="W3" s="18"/>
      <c r="X3" s="18"/>
      <c r="Y3" s="18"/>
      <c r="Z3" s="18"/>
      <c r="AA3" s="18"/>
      <c r="AB3" s="18"/>
      <c r="AC3" s="18"/>
      <c r="AD3" s="18"/>
      <c r="AE3" s="18"/>
      <c r="AF3" s="18"/>
      <c r="AG3" s="22"/>
      <c r="AH3" s="18"/>
      <c r="AI3" s="22"/>
      <c r="AJ3" s="21"/>
      <c r="AK3" s="21"/>
      <c r="AL3" s="21"/>
      <c r="AM3" s="21"/>
    </row>
    <row r="4" s="2" customFormat="1" ht="32.1" customHeight="1" spans="1:42">
      <c r="A4" s="18"/>
      <c r="B4" s="19"/>
      <c r="C4" s="18"/>
      <c r="D4" s="18"/>
      <c r="E4" s="18"/>
      <c r="F4" s="18"/>
      <c r="G4" s="18"/>
      <c r="H4" s="22"/>
      <c r="I4" s="22"/>
      <c r="J4" s="18"/>
      <c r="K4" s="18"/>
      <c r="L4" s="18"/>
      <c r="M4" s="22"/>
      <c r="N4" s="18" t="s">
        <v>30</v>
      </c>
      <c r="O4" s="18" t="s">
        <v>31</v>
      </c>
      <c r="P4" s="18" t="s">
        <v>32</v>
      </c>
      <c r="Q4" s="23" t="s">
        <v>33</v>
      </c>
      <c r="R4" s="23" t="s">
        <v>34</v>
      </c>
      <c r="S4" s="23"/>
      <c r="T4" s="23"/>
      <c r="U4" s="23"/>
      <c r="V4" s="23" t="s">
        <v>35</v>
      </c>
      <c r="W4" s="23"/>
      <c r="X4" s="23"/>
      <c r="Y4" s="23" t="s">
        <v>36</v>
      </c>
      <c r="Z4" s="23" t="s">
        <v>37</v>
      </c>
      <c r="AA4" s="18"/>
      <c r="AB4" s="18"/>
      <c r="AC4" s="18"/>
      <c r="AD4" s="18"/>
      <c r="AE4" s="18"/>
      <c r="AF4" s="18"/>
      <c r="AG4" s="22"/>
      <c r="AH4" s="18"/>
      <c r="AI4" s="22"/>
      <c r="AJ4" s="21"/>
      <c r="AK4" s="21"/>
      <c r="AL4" s="21"/>
      <c r="AM4" s="21"/>
    </row>
    <row r="5" s="2" customFormat="1" ht="46.35" customHeight="1" spans="1:42">
      <c r="A5" s="18"/>
      <c r="B5" s="19"/>
      <c r="C5" s="18"/>
      <c r="D5" s="18"/>
      <c r="E5" s="18"/>
      <c r="F5" s="18"/>
      <c r="G5" s="18"/>
      <c r="H5" s="24"/>
      <c r="I5" s="24"/>
      <c r="J5" s="18"/>
      <c r="K5" s="18"/>
      <c r="L5" s="18"/>
      <c r="M5" s="24"/>
      <c r="N5" s="18"/>
      <c r="O5" s="18"/>
      <c r="P5" s="18"/>
      <c r="Q5" s="23"/>
      <c r="R5" s="23" t="s">
        <v>38</v>
      </c>
      <c r="S5" s="23" t="s">
        <v>39</v>
      </c>
      <c r="T5" s="23" t="s">
        <v>40</v>
      </c>
      <c r="U5" s="23" t="s">
        <v>41</v>
      </c>
      <c r="V5" s="23" t="s">
        <v>42</v>
      </c>
      <c r="W5" s="23" t="s">
        <v>43</v>
      </c>
      <c r="X5" s="23" t="s">
        <v>44</v>
      </c>
      <c r="Y5" s="23"/>
      <c r="Z5" s="23"/>
      <c r="AA5" s="18"/>
      <c r="AB5" s="18"/>
      <c r="AC5" s="18"/>
      <c r="AD5" s="18"/>
      <c r="AE5" s="18"/>
      <c r="AF5" s="18"/>
      <c r="AG5" s="24"/>
      <c r="AH5" s="18"/>
      <c r="AI5" s="24"/>
      <c r="AJ5" s="21"/>
      <c r="AK5" s="21"/>
      <c r="AL5" s="21"/>
      <c r="AM5" s="21"/>
    </row>
    <row r="6" s="2" customFormat="1" ht="38" customHeight="1" spans="1:42">
      <c r="A6" s="18"/>
      <c r="B6" s="25" t="s">
        <v>45</v>
      </c>
      <c r="C6" s="26"/>
      <c r="D6" s="26"/>
      <c r="E6" s="25"/>
      <c r="F6" s="18"/>
      <c r="G6" s="18"/>
      <c r="H6" s="24"/>
      <c r="I6" s="24"/>
      <c r="J6" s="18"/>
      <c r="K6" s="18"/>
      <c r="L6" s="18"/>
      <c r="M6" s="24"/>
      <c r="N6" s="18"/>
      <c r="O6" s="18"/>
      <c r="P6" s="18"/>
      <c r="Q6" s="23"/>
      <c r="R6" s="23"/>
      <c r="S6" s="23"/>
      <c r="T6" s="23"/>
      <c r="U6" s="23"/>
      <c r="V6" s="23"/>
      <c r="W6" s="23"/>
      <c r="X6" s="23"/>
      <c r="Y6" s="23"/>
      <c r="Z6" s="23"/>
      <c r="AA6" s="18"/>
      <c r="AB6" s="18"/>
      <c r="AC6" s="18"/>
      <c r="AD6" s="18"/>
      <c r="AE6" s="18"/>
      <c r="AF6" s="18"/>
      <c r="AG6" s="27"/>
      <c r="AH6" s="18"/>
      <c r="AI6" s="27"/>
      <c r="AJ6" s="28"/>
      <c r="AK6" s="28"/>
      <c r="AL6" s="28"/>
      <c r="AM6" s="28"/>
    </row>
    <row r="7" s="2" customFormat="1" ht="38" customHeight="1" spans="1:42">
      <c r="A7" s="18"/>
      <c r="B7" s="25" t="s">
        <v>46</v>
      </c>
      <c r="C7" s="26"/>
      <c r="D7" s="26"/>
      <c r="E7" s="25"/>
      <c r="F7" s="18"/>
      <c r="G7" s="18">
        <f>+G12+G59+G84+G158+G211</f>
        <v>1900674.01</v>
      </c>
      <c r="H7" s="24"/>
      <c r="I7" s="24"/>
      <c r="J7" s="18"/>
      <c r="K7" s="18"/>
      <c r="L7" s="18">
        <f t="shared" ref="L7:Z7" si="0">+L12+L59+L84+L158+L211</f>
        <v>1038331.718</v>
      </c>
      <c r="M7" s="24"/>
      <c r="N7" s="18">
        <f t="shared" si="0"/>
        <v>42743</v>
      </c>
      <c r="O7" s="18">
        <f t="shared" si="0"/>
        <v>123809.17</v>
      </c>
      <c r="P7" s="18">
        <f t="shared" si="0"/>
        <v>166552.17</v>
      </c>
      <c r="Q7" s="18">
        <f t="shared" si="0"/>
        <v>8402</v>
      </c>
      <c r="R7" s="18">
        <f t="shared" si="0"/>
        <v>18945.744</v>
      </c>
      <c r="S7" s="18">
        <f t="shared" si="0"/>
        <v>0</v>
      </c>
      <c r="T7" s="18">
        <f t="shared" si="0"/>
        <v>0</v>
      </c>
      <c r="U7" s="18">
        <f t="shared" si="0"/>
        <v>0</v>
      </c>
      <c r="V7" s="18">
        <f t="shared" si="0"/>
        <v>34071.426</v>
      </c>
      <c r="W7" s="18">
        <f t="shared" si="0"/>
        <v>72688</v>
      </c>
      <c r="X7" s="18">
        <f t="shared" si="0"/>
        <v>0</v>
      </c>
      <c r="Y7" s="18">
        <f t="shared" si="0"/>
        <v>420</v>
      </c>
      <c r="Z7" s="18">
        <f t="shared" si="0"/>
        <v>32025</v>
      </c>
      <c r="AA7" s="18"/>
      <c r="AB7" s="18"/>
      <c r="AC7" s="18"/>
      <c r="AD7" s="18"/>
      <c r="AE7" s="18"/>
      <c r="AF7" s="18"/>
      <c r="AG7" s="27"/>
      <c r="AH7" s="18"/>
      <c r="AI7" s="27"/>
      <c r="AJ7" s="28">
        <f>+SUM(AJ15:AJ209)</f>
        <v>66072.02</v>
      </c>
      <c r="AK7" s="28">
        <f>+SUM(AK15:AK209)</f>
        <v>30966.912</v>
      </c>
      <c r="AL7" s="28">
        <f>+AK15+AK57+AK58+AK62+AK67+AK88+AK89+AK96+AK135+AK167+AK177+AK38+AK152+AK30+AK31+AK32+AK118</f>
        <v>18421.712</v>
      </c>
      <c r="AM7" s="28">
        <f>+AK92+AK93+AK142+AK143+AK193+AK120+AK20+AK91+AK18+AK19</f>
        <v>12415.2</v>
      </c>
      <c r="AP7" s="2">
        <f>+AK7-AL7-AM7</f>
        <v>130.000000000004</v>
      </c>
    </row>
    <row r="8" s="2" customFormat="1" ht="38" customHeight="1" spans="1:42">
      <c r="A8" s="18"/>
      <c r="B8" s="29" t="s">
        <v>47</v>
      </c>
      <c r="C8" s="30"/>
      <c r="D8" s="30"/>
      <c r="E8" s="31"/>
      <c r="F8" s="18"/>
      <c r="G8" s="18">
        <f>+G14+G26+G42+G56+G61+G66+G69+G87+G95+G134+G150+G160+G163+G37+G117+G139</f>
        <v>1713853.86</v>
      </c>
      <c r="H8" s="24"/>
      <c r="I8" s="24"/>
      <c r="J8" s="18"/>
      <c r="K8" s="18"/>
      <c r="L8" s="18">
        <f t="shared" ref="L8:Z8" si="1">+L14+L26+L42+L56+L61+L66+L69+L87+L95+L134+L150+L160+L163+L37+L117+L139</f>
        <v>1038331.718</v>
      </c>
      <c r="M8" s="24"/>
      <c r="N8" s="18">
        <f t="shared" si="1"/>
        <v>42743</v>
      </c>
      <c r="O8" s="18">
        <f t="shared" si="1"/>
        <v>104375.17</v>
      </c>
      <c r="P8" s="18">
        <f t="shared" si="1"/>
        <v>147118.17</v>
      </c>
      <c r="Q8" s="18">
        <f t="shared" si="1"/>
        <v>8402</v>
      </c>
      <c r="R8" s="18">
        <f t="shared" si="1"/>
        <v>13068.944</v>
      </c>
      <c r="S8" s="18">
        <f t="shared" si="1"/>
        <v>0</v>
      </c>
      <c r="T8" s="18">
        <f t="shared" si="1"/>
        <v>0</v>
      </c>
      <c r="U8" s="18">
        <f t="shared" si="1"/>
        <v>0</v>
      </c>
      <c r="V8" s="18">
        <f t="shared" si="1"/>
        <v>23939.226</v>
      </c>
      <c r="W8" s="18">
        <f t="shared" si="1"/>
        <v>69788</v>
      </c>
      <c r="X8" s="18">
        <f t="shared" si="1"/>
        <v>0</v>
      </c>
      <c r="Y8" s="18">
        <f t="shared" si="1"/>
        <v>420</v>
      </c>
      <c r="Z8" s="18">
        <f t="shared" si="1"/>
        <v>31500</v>
      </c>
      <c r="AA8" s="18"/>
      <c r="AB8" s="18"/>
      <c r="AC8" s="18"/>
      <c r="AD8" s="18"/>
      <c r="AE8" s="18"/>
      <c r="AF8" s="18"/>
      <c r="AG8" s="27"/>
      <c r="AH8" s="18"/>
      <c r="AI8" s="27"/>
    </row>
    <row r="9" s="2" customFormat="1" ht="38" customHeight="1" spans="1:42">
      <c r="A9" s="18"/>
      <c r="B9" s="29" t="s">
        <v>48</v>
      </c>
      <c r="C9" s="30"/>
      <c r="D9" s="30"/>
      <c r="E9" s="31"/>
      <c r="F9" s="18"/>
      <c r="G9" s="18">
        <f>+G33+G45+G63+G73+G90+G101+G119+G131+G136+G141+G146+G153+G186+G191+G17+G52+G212+G39+G98</f>
        <v>186820.15</v>
      </c>
      <c r="H9" s="24"/>
      <c r="I9" s="24"/>
      <c r="J9" s="18"/>
      <c r="K9" s="18"/>
      <c r="L9" s="18">
        <f t="shared" ref="L9:Z9" si="2">+L33+L45+L63+L73+L90+L101+L119+L131+L136+L141+L146+L153+L186+L191+L17+L52+L212+L39+L98</f>
        <v>0</v>
      </c>
      <c r="M9" s="24"/>
      <c r="N9" s="18">
        <f t="shared" si="2"/>
        <v>0</v>
      </c>
      <c r="O9" s="18">
        <f t="shared" si="2"/>
        <v>19434</v>
      </c>
      <c r="P9" s="18">
        <f t="shared" si="2"/>
        <v>19434</v>
      </c>
      <c r="Q9" s="18">
        <f t="shared" si="2"/>
        <v>0</v>
      </c>
      <c r="R9" s="18">
        <f t="shared" si="2"/>
        <v>5876.8</v>
      </c>
      <c r="S9" s="18">
        <f t="shared" si="2"/>
        <v>0</v>
      </c>
      <c r="T9" s="18">
        <f t="shared" si="2"/>
        <v>0</v>
      </c>
      <c r="U9" s="18">
        <f t="shared" si="2"/>
        <v>0</v>
      </c>
      <c r="V9" s="18">
        <f t="shared" si="2"/>
        <v>10132.2</v>
      </c>
      <c r="W9" s="18">
        <f t="shared" si="2"/>
        <v>2900</v>
      </c>
      <c r="X9" s="18">
        <f t="shared" si="2"/>
        <v>0</v>
      </c>
      <c r="Y9" s="18">
        <f t="shared" si="2"/>
        <v>0</v>
      </c>
      <c r="Z9" s="18">
        <f t="shared" si="2"/>
        <v>525</v>
      </c>
      <c r="AA9" s="18"/>
      <c r="AB9" s="18"/>
      <c r="AC9" s="18"/>
      <c r="AD9" s="18"/>
      <c r="AE9" s="18"/>
      <c r="AF9" s="18"/>
      <c r="AG9" s="27"/>
      <c r="AH9" s="18"/>
      <c r="AI9" s="27"/>
    </row>
    <row r="10" s="3" customFormat="1" ht="39.95" customHeight="1" spans="1:42">
      <c r="A10" s="32" t="s">
        <v>49</v>
      </c>
      <c r="B10" s="33" t="s">
        <v>50</v>
      </c>
      <c r="C10" s="34"/>
      <c r="D10" s="34"/>
      <c r="E10" s="35"/>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7"/>
      <c r="AH10" s="36"/>
      <c r="AI10" s="37"/>
    </row>
    <row r="11" s="2" customFormat="1" ht="110" customHeight="1" spans="1:42">
      <c r="A11" s="18">
        <v>1</v>
      </c>
      <c r="B11" s="25" t="s">
        <v>51</v>
      </c>
      <c r="C11" s="23" t="s">
        <v>52</v>
      </c>
      <c r="D11" s="38"/>
      <c r="E11" s="39" t="s">
        <v>53</v>
      </c>
      <c r="F11" s="18" t="s">
        <v>54</v>
      </c>
      <c r="G11" s="18">
        <v>986000</v>
      </c>
      <c r="H11" s="18" t="s">
        <v>55</v>
      </c>
      <c r="I11" s="18"/>
      <c r="J11" s="38"/>
      <c r="K11" s="18"/>
      <c r="L11" s="18"/>
      <c r="M11" s="18"/>
      <c r="N11" s="18"/>
      <c r="O11" s="18"/>
      <c r="P11" s="18"/>
      <c r="Q11" s="18"/>
      <c r="R11" s="18"/>
      <c r="S11" s="18"/>
      <c r="T11" s="18"/>
      <c r="U11" s="18"/>
      <c r="V11" s="18"/>
      <c r="W11" s="18"/>
      <c r="X11" s="18"/>
      <c r="Y11" s="18"/>
      <c r="Z11" s="18"/>
      <c r="AA11" s="18"/>
      <c r="AB11" s="18"/>
      <c r="AC11" s="18"/>
      <c r="AD11" s="18"/>
      <c r="AE11" s="18" t="s">
        <v>56</v>
      </c>
      <c r="AF11" s="18" t="s">
        <v>57</v>
      </c>
      <c r="AG11" s="38"/>
      <c r="AH11" s="18"/>
      <c r="AI11" s="39" t="s">
        <v>58</v>
      </c>
    </row>
    <row r="12" s="3" customFormat="1" ht="39.95" customHeight="1" spans="1:42">
      <c r="A12" s="32" t="s">
        <v>59</v>
      </c>
      <c r="B12" s="40" t="s">
        <v>60</v>
      </c>
      <c r="C12" s="41"/>
      <c r="D12" s="41"/>
      <c r="E12" s="42"/>
      <c r="F12" s="36"/>
      <c r="G12" s="18">
        <f>+G13+G25+G41+G55+G36+G51</f>
        <v>1183562.29</v>
      </c>
      <c r="H12" s="18"/>
      <c r="I12" s="18"/>
      <c r="J12" s="18"/>
      <c r="K12" s="18"/>
      <c r="L12" s="18">
        <f t="shared" ref="L12:Z12" si="3">+L13+L25+L41+L55+L36+L51</f>
        <v>521628.3</v>
      </c>
      <c r="M12" s="18"/>
      <c r="N12" s="18">
        <f t="shared" si="3"/>
        <v>2285</v>
      </c>
      <c r="O12" s="18">
        <f t="shared" si="3"/>
        <v>64992.7</v>
      </c>
      <c r="P12" s="18">
        <f t="shared" si="3"/>
        <v>67277.7</v>
      </c>
      <c r="Q12" s="18">
        <f t="shared" si="3"/>
        <v>460</v>
      </c>
      <c r="R12" s="18">
        <f t="shared" si="3"/>
        <v>600</v>
      </c>
      <c r="S12" s="18">
        <f t="shared" si="3"/>
        <v>0</v>
      </c>
      <c r="T12" s="18">
        <f t="shared" si="3"/>
        <v>0</v>
      </c>
      <c r="U12" s="18">
        <f t="shared" si="3"/>
        <v>0</v>
      </c>
      <c r="V12" s="18">
        <f t="shared" si="3"/>
        <v>10617.7</v>
      </c>
      <c r="W12" s="18">
        <f t="shared" si="3"/>
        <v>54800</v>
      </c>
      <c r="X12" s="18">
        <f t="shared" si="3"/>
        <v>0</v>
      </c>
      <c r="Y12" s="18">
        <f t="shared" si="3"/>
        <v>0</v>
      </c>
      <c r="Z12" s="18">
        <f t="shared" si="3"/>
        <v>800</v>
      </c>
      <c r="AA12" s="36"/>
      <c r="AB12" s="36"/>
      <c r="AC12" s="36"/>
      <c r="AD12" s="36"/>
      <c r="AE12" s="36"/>
      <c r="AF12" s="36"/>
      <c r="AG12" s="37"/>
      <c r="AH12" s="36"/>
      <c r="AI12" s="37"/>
    </row>
    <row r="13" s="2" customFormat="1" ht="43" customHeight="1" spans="1:42">
      <c r="A13" s="18" t="s">
        <v>61</v>
      </c>
      <c r="B13" s="43" t="s">
        <v>62</v>
      </c>
      <c r="C13" s="44"/>
      <c r="D13" s="44"/>
      <c r="E13" s="45"/>
      <c r="F13" s="18"/>
      <c r="G13" s="18">
        <f>+G14+G17</f>
        <v>269384.29</v>
      </c>
      <c r="H13" s="18"/>
      <c r="I13" s="18"/>
      <c r="J13" s="18"/>
      <c r="K13" s="18"/>
      <c r="L13" s="18">
        <f t="shared" ref="L13:Z13" si="4">+L14+L17</f>
        <v>115177</v>
      </c>
      <c r="M13" s="18"/>
      <c r="N13" s="18">
        <f t="shared" si="4"/>
        <v>0</v>
      </c>
      <c r="O13" s="18">
        <f t="shared" si="4"/>
        <v>31931</v>
      </c>
      <c r="P13" s="18">
        <f t="shared" si="4"/>
        <v>31931</v>
      </c>
      <c r="Q13" s="18">
        <f t="shared" si="4"/>
        <v>460</v>
      </c>
      <c r="R13" s="18">
        <f t="shared" si="4"/>
        <v>0</v>
      </c>
      <c r="S13" s="18">
        <f t="shared" si="4"/>
        <v>0</v>
      </c>
      <c r="T13" s="18">
        <f t="shared" si="4"/>
        <v>0</v>
      </c>
      <c r="U13" s="18">
        <f t="shared" si="4"/>
        <v>0</v>
      </c>
      <c r="V13" s="18">
        <f t="shared" si="4"/>
        <v>1471</v>
      </c>
      <c r="W13" s="18">
        <f t="shared" si="4"/>
        <v>30000</v>
      </c>
      <c r="X13" s="18">
        <f t="shared" si="4"/>
        <v>0</v>
      </c>
      <c r="Y13" s="18">
        <f t="shared" si="4"/>
        <v>0</v>
      </c>
      <c r="Z13" s="18">
        <f t="shared" si="4"/>
        <v>0</v>
      </c>
      <c r="AA13" s="18"/>
      <c r="AB13" s="18"/>
      <c r="AC13" s="18"/>
      <c r="AD13" s="18"/>
      <c r="AE13" s="18"/>
      <c r="AF13" s="18"/>
      <c r="AG13" s="38"/>
      <c r="AH13" s="18"/>
      <c r="AI13" s="38"/>
    </row>
    <row r="14" s="2" customFormat="1" ht="30" customHeight="1" spans="1:42">
      <c r="A14" s="18"/>
      <c r="B14" s="46" t="s">
        <v>63</v>
      </c>
      <c r="C14" s="44"/>
      <c r="D14" s="44"/>
      <c r="E14" s="45"/>
      <c r="F14" s="18"/>
      <c r="G14" s="18">
        <f>+SUM(G15:G16)</f>
        <v>247388</v>
      </c>
      <c r="H14" s="18"/>
      <c r="I14" s="18"/>
      <c r="J14" s="18"/>
      <c r="K14" s="18"/>
      <c r="L14" s="18">
        <f t="shared" ref="L14:Z14" si="5">+SUM(L15:L16)</f>
        <v>115177</v>
      </c>
      <c r="M14" s="18"/>
      <c r="N14" s="18">
        <f t="shared" si="5"/>
        <v>0</v>
      </c>
      <c r="O14" s="18">
        <f t="shared" si="5"/>
        <v>30700</v>
      </c>
      <c r="P14" s="18">
        <f t="shared" si="5"/>
        <v>30700</v>
      </c>
      <c r="Q14" s="18">
        <f t="shared" si="5"/>
        <v>460</v>
      </c>
      <c r="R14" s="18">
        <f t="shared" si="5"/>
        <v>0</v>
      </c>
      <c r="S14" s="18">
        <f t="shared" si="5"/>
        <v>0</v>
      </c>
      <c r="T14" s="18">
        <f t="shared" si="5"/>
        <v>0</v>
      </c>
      <c r="U14" s="18">
        <f t="shared" si="5"/>
        <v>0</v>
      </c>
      <c r="V14" s="18">
        <f t="shared" si="5"/>
        <v>240</v>
      </c>
      <c r="W14" s="18">
        <f t="shared" si="5"/>
        <v>30000</v>
      </c>
      <c r="X14" s="18">
        <f t="shared" si="5"/>
        <v>0</v>
      </c>
      <c r="Y14" s="18">
        <f t="shared" si="5"/>
        <v>0</v>
      </c>
      <c r="Z14" s="18">
        <f t="shared" si="5"/>
        <v>0</v>
      </c>
      <c r="AA14" s="18"/>
      <c r="AB14" s="18"/>
      <c r="AC14" s="18"/>
      <c r="AD14" s="18"/>
      <c r="AE14" s="18"/>
      <c r="AF14" s="18"/>
      <c r="AG14" s="38"/>
      <c r="AH14" s="18"/>
      <c r="AI14" s="38"/>
    </row>
    <row r="15" s="2" customFormat="1" ht="202.5" spans="1:42">
      <c r="A15" s="18">
        <v>1</v>
      </c>
      <c r="B15" s="25" t="s">
        <v>64</v>
      </c>
      <c r="C15" s="23" t="s">
        <v>52</v>
      </c>
      <c r="D15" s="38"/>
      <c r="E15" s="39" t="s">
        <v>65</v>
      </c>
      <c r="F15" s="18" t="s">
        <v>66</v>
      </c>
      <c r="G15" s="18">
        <v>1888</v>
      </c>
      <c r="H15" s="18" t="s">
        <v>55</v>
      </c>
      <c r="I15" s="18" t="s">
        <v>67</v>
      </c>
      <c r="J15" s="38" t="s">
        <v>68</v>
      </c>
      <c r="K15" s="18" t="s">
        <v>69</v>
      </c>
      <c r="L15" s="18">
        <v>1177</v>
      </c>
      <c r="M15" s="18" t="s">
        <v>70</v>
      </c>
      <c r="N15" s="18">
        <v>0</v>
      </c>
      <c r="O15" s="18">
        <v>700</v>
      </c>
      <c r="P15" s="18">
        <v>700</v>
      </c>
      <c r="Q15" s="18">
        <v>460</v>
      </c>
      <c r="R15" s="18">
        <v>0</v>
      </c>
      <c r="S15" s="18">
        <v>0</v>
      </c>
      <c r="T15" s="18">
        <v>0</v>
      </c>
      <c r="U15" s="18">
        <v>0</v>
      </c>
      <c r="V15" s="18">
        <v>240</v>
      </c>
      <c r="W15" s="18">
        <v>0</v>
      </c>
      <c r="X15" s="18">
        <v>0</v>
      </c>
      <c r="Y15" s="18">
        <v>0</v>
      </c>
      <c r="Z15" s="18">
        <v>0</v>
      </c>
      <c r="AA15" s="18"/>
      <c r="AB15" s="18"/>
      <c r="AC15" s="18"/>
      <c r="AD15" s="18"/>
      <c r="AE15" s="18" t="s">
        <v>71</v>
      </c>
      <c r="AF15" s="18" t="s">
        <v>72</v>
      </c>
      <c r="AG15" s="38" t="s">
        <v>73</v>
      </c>
      <c r="AH15" s="18" t="s">
        <v>74</v>
      </c>
      <c r="AI15" s="39" t="s">
        <v>75</v>
      </c>
      <c r="AJ15" s="2">
        <f>1888-736.61-750</f>
        <v>401.39</v>
      </c>
      <c r="AK15" s="2">
        <f t="shared" ref="AK15:AK19" si="6">+V15</f>
        <v>240</v>
      </c>
    </row>
    <row r="16" s="2" customFormat="1" ht="183" customHeight="1" spans="1:42">
      <c r="A16" s="18">
        <v>2</v>
      </c>
      <c r="B16" s="25" t="s">
        <v>76</v>
      </c>
      <c r="C16" s="23" t="s">
        <v>52</v>
      </c>
      <c r="D16" s="38"/>
      <c r="E16" s="39" t="s">
        <v>77</v>
      </c>
      <c r="F16" s="18" t="s">
        <v>78</v>
      </c>
      <c r="G16" s="18">
        <v>245500</v>
      </c>
      <c r="H16" s="18" t="s">
        <v>79</v>
      </c>
      <c r="I16" s="18" t="s">
        <v>80</v>
      </c>
      <c r="J16" s="38" t="s">
        <v>81</v>
      </c>
      <c r="K16" s="18" t="s">
        <v>69</v>
      </c>
      <c r="L16" s="18">
        <f>114000</f>
        <v>114000</v>
      </c>
      <c r="M16" s="18" t="s">
        <v>82</v>
      </c>
      <c r="N16" s="18">
        <v>0</v>
      </c>
      <c r="O16" s="18">
        <v>30000</v>
      </c>
      <c r="P16" s="18">
        <f t="shared" ref="P16:P19" si="7">+O16</f>
        <v>30000</v>
      </c>
      <c r="Q16" s="18">
        <v>0</v>
      </c>
      <c r="R16" s="18">
        <v>0</v>
      </c>
      <c r="S16" s="18">
        <v>0</v>
      </c>
      <c r="T16" s="18">
        <v>0</v>
      </c>
      <c r="U16" s="18">
        <v>0</v>
      </c>
      <c r="V16" s="18">
        <v>0</v>
      </c>
      <c r="W16" s="18">
        <f>+P16</f>
        <v>30000</v>
      </c>
      <c r="X16" s="18">
        <v>0</v>
      </c>
      <c r="Y16" s="18">
        <v>0</v>
      </c>
      <c r="Z16" s="18">
        <v>0</v>
      </c>
      <c r="AA16" s="18"/>
      <c r="AB16" s="18"/>
      <c r="AC16" s="18"/>
      <c r="AD16" s="18"/>
      <c r="AE16" s="18" t="s">
        <v>71</v>
      </c>
      <c r="AF16" s="20" t="s">
        <v>83</v>
      </c>
      <c r="AG16" s="47" t="s">
        <v>84</v>
      </c>
      <c r="AH16" s="20" t="s">
        <v>85</v>
      </c>
      <c r="AI16" s="38"/>
    </row>
    <row r="17" s="2" customFormat="1" ht="30" customHeight="1" spans="1:37">
      <c r="A17" s="18"/>
      <c r="B17" s="46" t="s">
        <v>86</v>
      </c>
      <c r="C17" s="44"/>
      <c r="D17" s="44"/>
      <c r="E17" s="45"/>
      <c r="F17" s="18"/>
      <c r="G17" s="18">
        <f>+SUM(G18:G24)</f>
        <v>21996.29</v>
      </c>
      <c r="H17" s="18"/>
      <c r="I17" s="18"/>
      <c r="J17" s="18"/>
      <c r="K17" s="18"/>
      <c r="L17" s="18">
        <f t="shared" ref="L17:Z17" si="8">+SUM(L18:L24)</f>
        <v>0</v>
      </c>
      <c r="M17" s="18"/>
      <c r="N17" s="18">
        <f t="shared" si="8"/>
        <v>0</v>
      </c>
      <c r="O17" s="18">
        <f t="shared" si="8"/>
        <v>1231</v>
      </c>
      <c r="P17" s="18">
        <f t="shared" si="8"/>
        <v>1231</v>
      </c>
      <c r="Q17" s="18">
        <f t="shared" si="8"/>
        <v>0</v>
      </c>
      <c r="R17" s="18">
        <f t="shared" si="8"/>
        <v>0</v>
      </c>
      <c r="S17" s="18">
        <f t="shared" si="8"/>
        <v>0</v>
      </c>
      <c r="T17" s="18">
        <f t="shared" si="8"/>
        <v>0</v>
      </c>
      <c r="U17" s="18">
        <f t="shared" si="8"/>
        <v>0</v>
      </c>
      <c r="V17" s="18">
        <f t="shared" si="8"/>
        <v>1231</v>
      </c>
      <c r="W17" s="18">
        <f t="shared" si="8"/>
        <v>0</v>
      </c>
      <c r="X17" s="18">
        <f t="shared" si="8"/>
        <v>0</v>
      </c>
      <c r="Y17" s="18">
        <f t="shared" si="8"/>
        <v>0</v>
      </c>
      <c r="Z17" s="18">
        <f t="shared" si="8"/>
        <v>0</v>
      </c>
      <c r="AA17" s="18"/>
      <c r="AB17" s="18"/>
      <c r="AC17" s="18"/>
      <c r="AD17" s="18"/>
      <c r="AE17" s="18"/>
      <c r="AF17" s="18"/>
      <c r="AG17" s="38"/>
      <c r="AH17" s="18"/>
      <c r="AI17" s="38"/>
    </row>
    <row r="18" s="2" customFormat="1" ht="146" customHeight="1" spans="1:37">
      <c r="A18" s="18">
        <v>1</v>
      </c>
      <c r="B18" s="25" t="s">
        <v>87</v>
      </c>
      <c r="C18" s="23" t="s">
        <v>88</v>
      </c>
      <c r="D18" s="38"/>
      <c r="E18" s="39" t="s">
        <v>89</v>
      </c>
      <c r="F18" s="18">
        <v>2026</v>
      </c>
      <c r="G18" s="18">
        <v>111</v>
      </c>
      <c r="H18" s="18" t="s">
        <v>55</v>
      </c>
      <c r="I18" s="18" t="s">
        <v>90</v>
      </c>
      <c r="J18" s="38"/>
      <c r="K18" s="18" t="s">
        <v>91</v>
      </c>
      <c r="L18" s="18">
        <v>0</v>
      </c>
      <c r="M18" s="18" t="s">
        <v>92</v>
      </c>
      <c r="N18" s="18">
        <v>0</v>
      </c>
      <c r="O18" s="18">
        <f>+G18</f>
        <v>111</v>
      </c>
      <c r="P18" s="18">
        <f t="shared" si="7"/>
        <v>111</v>
      </c>
      <c r="Q18" s="18">
        <v>0</v>
      </c>
      <c r="R18" s="18">
        <v>0</v>
      </c>
      <c r="S18" s="18">
        <v>0</v>
      </c>
      <c r="T18" s="18">
        <v>0</v>
      </c>
      <c r="U18" s="18">
        <v>0</v>
      </c>
      <c r="V18" s="18">
        <f>+P18</f>
        <v>111</v>
      </c>
      <c r="W18" s="18">
        <v>0</v>
      </c>
      <c r="X18" s="18">
        <v>0</v>
      </c>
      <c r="Y18" s="18">
        <v>0</v>
      </c>
      <c r="Z18" s="18">
        <v>0</v>
      </c>
      <c r="AA18" s="18"/>
      <c r="AB18" s="18"/>
      <c r="AC18" s="18"/>
      <c r="AD18" s="18"/>
      <c r="AE18" s="18" t="s">
        <v>93</v>
      </c>
      <c r="AF18" s="18" t="s">
        <v>94</v>
      </c>
      <c r="AG18" s="38" t="s">
        <v>95</v>
      </c>
      <c r="AH18" s="18" t="s">
        <v>96</v>
      </c>
      <c r="AI18" s="38"/>
      <c r="AJ18" s="2">
        <f>+G18</f>
        <v>111</v>
      </c>
      <c r="AK18" s="2">
        <f t="shared" si="6"/>
        <v>111</v>
      </c>
    </row>
    <row r="19" s="2" customFormat="1" ht="116" customHeight="1" spans="1:37">
      <c r="A19" s="18">
        <v>2</v>
      </c>
      <c r="B19" s="25" t="s">
        <v>97</v>
      </c>
      <c r="C19" s="23" t="s">
        <v>88</v>
      </c>
      <c r="D19" s="38"/>
      <c r="E19" s="39" t="s">
        <v>98</v>
      </c>
      <c r="F19" s="18">
        <v>2026</v>
      </c>
      <c r="G19" s="18">
        <v>120</v>
      </c>
      <c r="H19" s="18" t="s">
        <v>55</v>
      </c>
      <c r="I19" s="18" t="s">
        <v>90</v>
      </c>
      <c r="J19" s="38"/>
      <c r="K19" s="18" t="s">
        <v>91</v>
      </c>
      <c r="L19" s="18">
        <v>0</v>
      </c>
      <c r="M19" s="18" t="s">
        <v>92</v>
      </c>
      <c r="N19" s="18">
        <v>0</v>
      </c>
      <c r="O19" s="18">
        <f>+G19</f>
        <v>120</v>
      </c>
      <c r="P19" s="18">
        <f t="shared" si="7"/>
        <v>120</v>
      </c>
      <c r="Q19" s="18">
        <v>0</v>
      </c>
      <c r="R19" s="18">
        <v>0</v>
      </c>
      <c r="S19" s="18">
        <v>0</v>
      </c>
      <c r="T19" s="18">
        <v>0</v>
      </c>
      <c r="U19" s="18">
        <v>0</v>
      </c>
      <c r="V19" s="18">
        <f>+P19</f>
        <v>120</v>
      </c>
      <c r="W19" s="18">
        <v>0</v>
      </c>
      <c r="X19" s="18">
        <v>0</v>
      </c>
      <c r="Y19" s="18">
        <v>0</v>
      </c>
      <c r="Z19" s="18">
        <v>0</v>
      </c>
      <c r="AA19" s="18"/>
      <c r="AB19" s="18"/>
      <c r="AC19" s="18"/>
      <c r="AD19" s="18"/>
      <c r="AE19" s="18" t="s">
        <v>93</v>
      </c>
      <c r="AF19" s="18" t="s">
        <v>99</v>
      </c>
      <c r="AG19" s="38" t="s">
        <v>95</v>
      </c>
      <c r="AH19" s="18" t="s">
        <v>96</v>
      </c>
      <c r="AI19" s="38"/>
      <c r="AJ19" s="2">
        <f>+G19</f>
        <v>120</v>
      </c>
      <c r="AK19" s="2">
        <f t="shared" si="6"/>
        <v>120</v>
      </c>
    </row>
    <row r="20" s="2" customFormat="1" ht="135" spans="1:37">
      <c r="A20" s="18">
        <v>3</v>
      </c>
      <c r="B20" s="25" t="s">
        <v>100</v>
      </c>
      <c r="C20" s="23" t="s">
        <v>88</v>
      </c>
      <c r="D20" s="38"/>
      <c r="E20" s="39" t="s">
        <v>101</v>
      </c>
      <c r="F20" s="18" t="s">
        <v>102</v>
      </c>
      <c r="G20" s="18">
        <v>1673</v>
      </c>
      <c r="H20" s="18" t="s">
        <v>79</v>
      </c>
      <c r="I20" s="18" t="s">
        <v>90</v>
      </c>
      <c r="J20" s="38"/>
      <c r="K20" s="18" t="s">
        <v>103</v>
      </c>
      <c r="L20" s="18">
        <v>0</v>
      </c>
      <c r="M20" s="18" t="s">
        <v>104</v>
      </c>
      <c r="N20" s="18">
        <v>0</v>
      </c>
      <c r="O20" s="18">
        <v>1000</v>
      </c>
      <c r="P20" s="18">
        <f>+O20+N20</f>
        <v>1000</v>
      </c>
      <c r="Q20" s="18">
        <v>0</v>
      </c>
      <c r="R20" s="18">
        <v>0</v>
      </c>
      <c r="S20" s="18">
        <v>0</v>
      </c>
      <c r="T20" s="18">
        <v>0</v>
      </c>
      <c r="U20" s="18">
        <v>0</v>
      </c>
      <c r="V20" s="18">
        <f>+P20</f>
        <v>1000</v>
      </c>
      <c r="W20" s="18">
        <v>0</v>
      </c>
      <c r="X20" s="18">
        <v>0</v>
      </c>
      <c r="Y20" s="18">
        <v>0</v>
      </c>
      <c r="Z20" s="18">
        <v>0</v>
      </c>
      <c r="AA20" s="18"/>
      <c r="AB20" s="18"/>
      <c r="AC20" s="18"/>
      <c r="AD20" s="18"/>
      <c r="AE20" s="18" t="s">
        <v>105</v>
      </c>
      <c r="AF20" s="18" t="s">
        <v>106</v>
      </c>
      <c r="AG20" s="38"/>
      <c r="AH20" s="18" t="s">
        <v>107</v>
      </c>
      <c r="AI20" s="38"/>
      <c r="AJ20" s="2">
        <f>+G20</f>
        <v>1673</v>
      </c>
      <c r="AK20" s="2">
        <f>+AJ20</f>
        <v>1673</v>
      </c>
    </row>
    <row r="21" s="2" customFormat="1" ht="202" customHeight="1" spans="1:37">
      <c r="A21" s="18">
        <v>4</v>
      </c>
      <c r="B21" s="25" t="s">
        <v>108</v>
      </c>
      <c r="C21" s="23" t="s">
        <v>109</v>
      </c>
      <c r="D21" s="38"/>
      <c r="E21" s="39" t="s">
        <v>110</v>
      </c>
      <c r="F21" s="18" t="s">
        <v>102</v>
      </c>
      <c r="G21" s="18">
        <v>2892.29</v>
      </c>
      <c r="H21" s="18" t="s">
        <v>79</v>
      </c>
      <c r="I21" s="18" t="s">
        <v>90</v>
      </c>
      <c r="J21" s="38"/>
      <c r="K21" s="48" t="s">
        <v>111</v>
      </c>
      <c r="L21" s="18"/>
      <c r="M21" s="18" t="s">
        <v>112</v>
      </c>
      <c r="N21" s="18"/>
      <c r="O21" s="18"/>
      <c r="P21" s="18"/>
      <c r="Q21" s="18"/>
      <c r="R21" s="18"/>
      <c r="S21" s="18"/>
      <c r="T21" s="18"/>
      <c r="U21" s="18"/>
      <c r="V21" s="18"/>
      <c r="W21" s="18"/>
      <c r="X21" s="18"/>
      <c r="Y21" s="18"/>
      <c r="Z21" s="18"/>
      <c r="AA21" s="18"/>
      <c r="AB21" s="18"/>
      <c r="AC21" s="18"/>
      <c r="AD21" s="18"/>
      <c r="AE21" s="18" t="s">
        <v>113</v>
      </c>
      <c r="AF21" s="18" t="s">
        <v>114</v>
      </c>
      <c r="AG21" s="38" t="s">
        <v>115</v>
      </c>
      <c r="AH21" s="18" t="s">
        <v>116</v>
      </c>
      <c r="AI21" s="38"/>
    </row>
    <row r="22" s="2" customFormat="1" ht="84" customHeight="1" spans="1:37">
      <c r="A22" s="18">
        <v>5</v>
      </c>
      <c r="B22" s="25" t="s">
        <v>117</v>
      </c>
      <c r="C22" s="23" t="s">
        <v>109</v>
      </c>
      <c r="D22" s="38"/>
      <c r="E22" s="39" t="s">
        <v>118</v>
      </c>
      <c r="F22" s="18">
        <v>2026</v>
      </c>
      <c r="G22" s="18"/>
      <c r="H22" s="18" t="s">
        <v>79</v>
      </c>
      <c r="I22" s="18" t="s">
        <v>90</v>
      </c>
      <c r="J22" s="38"/>
      <c r="K22" s="18"/>
      <c r="L22" s="18"/>
      <c r="M22" s="18" t="s">
        <v>112</v>
      </c>
      <c r="N22" s="18"/>
      <c r="O22" s="18"/>
      <c r="P22" s="18"/>
      <c r="Q22" s="18"/>
      <c r="R22" s="18"/>
      <c r="S22" s="18"/>
      <c r="T22" s="18"/>
      <c r="U22" s="18"/>
      <c r="V22" s="18"/>
      <c r="W22" s="18"/>
      <c r="X22" s="18"/>
      <c r="Y22" s="18"/>
      <c r="Z22" s="18"/>
      <c r="AA22" s="18"/>
      <c r="AB22" s="18"/>
      <c r="AC22" s="18"/>
      <c r="AD22" s="18"/>
      <c r="AE22" s="18" t="s">
        <v>105</v>
      </c>
      <c r="AF22" s="18"/>
      <c r="AG22" s="38"/>
      <c r="AH22" s="18" t="s">
        <v>119</v>
      </c>
      <c r="AI22" s="38"/>
    </row>
    <row r="23" s="2" customFormat="1" ht="99" customHeight="1" spans="1:37">
      <c r="A23" s="18">
        <v>6</v>
      </c>
      <c r="B23" s="25" t="s">
        <v>120</v>
      </c>
      <c r="C23" s="23" t="s">
        <v>121</v>
      </c>
      <c r="D23" s="38"/>
      <c r="E23" s="39" t="s">
        <v>122</v>
      </c>
      <c r="F23" s="18">
        <v>2026</v>
      </c>
      <c r="G23" s="18">
        <v>16000</v>
      </c>
      <c r="H23" s="18" t="s">
        <v>55</v>
      </c>
      <c r="I23" s="18" t="s">
        <v>90</v>
      </c>
      <c r="J23" s="38"/>
      <c r="K23" s="18"/>
      <c r="L23" s="18"/>
      <c r="M23" s="18" t="s">
        <v>123</v>
      </c>
      <c r="N23" s="18"/>
      <c r="O23" s="18"/>
      <c r="P23" s="18"/>
      <c r="Q23" s="18"/>
      <c r="R23" s="18"/>
      <c r="S23" s="18"/>
      <c r="T23" s="18"/>
      <c r="U23" s="18"/>
      <c r="V23" s="18"/>
      <c r="W23" s="18"/>
      <c r="X23" s="18"/>
      <c r="Y23" s="18"/>
      <c r="Z23" s="18"/>
      <c r="AA23" s="18"/>
      <c r="AB23" s="18"/>
      <c r="AC23" s="18"/>
      <c r="AD23" s="18"/>
      <c r="AE23" s="18" t="s">
        <v>93</v>
      </c>
      <c r="AF23" s="18" t="s">
        <v>106</v>
      </c>
      <c r="AG23" s="38" t="s">
        <v>95</v>
      </c>
      <c r="AH23" s="18" t="s">
        <v>96</v>
      </c>
      <c r="AI23" s="38"/>
    </row>
    <row r="24" s="2" customFormat="1" ht="186" customHeight="1" spans="1:37">
      <c r="A24" s="18">
        <v>7</v>
      </c>
      <c r="B24" s="49" t="s">
        <v>124</v>
      </c>
      <c r="C24" s="23" t="s">
        <v>121</v>
      </c>
      <c r="D24" s="38"/>
      <c r="E24" s="39" t="s">
        <v>125</v>
      </c>
      <c r="F24" s="18">
        <v>2026</v>
      </c>
      <c r="G24" s="18">
        <v>1200</v>
      </c>
      <c r="H24" s="18" t="s">
        <v>55</v>
      </c>
      <c r="I24" s="18" t="s">
        <v>90</v>
      </c>
      <c r="J24" s="38"/>
      <c r="K24" s="18"/>
      <c r="L24" s="18"/>
      <c r="M24" s="18" t="s">
        <v>123</v>
      </c>
      <c r="N24" s="18"/>
      <c r="O24" s="18"/>
      <c r="P24" s="18"/>
      <c r="Q24" s="18"/>
      <c r="R24" s="18"/>
      <c r="S24" s="18"/>
      <c r="T24" s="18"/>
      <c r="U24" s="18"/>
      <c r="V24" s="18"/>
      <c r="W24" s="18"/>
      <c r="X24" s="18"/>
      <c r="Y24" s="18"/>
      <c r="Z24" s="18"/>
      <c r="AA24" s="18"/>
      <c r="AB24" s="18"/>
      <c r="AC24" s="18"/>
      <c r="AD24" s="18"/>
      <c r="AE24" s="18" t="s">
        <v>93</v>
      </c>
      <c r="AF24" s="18" t="s">
        <v>126</v>
      </c>
      <c r="AG24" s="38" t="s">
        <v>95</v>
      </c>
      <c r="AH24" s="18" t="s">
        <v>96</v>
      </c>
      <c r="AI24" s="38"/>
    </row>
    <row r="25" s="2" customFormat="1" ht="30" customHeight="1" spans="1:37">
      <c r="A25" s="18" t="s">
        <v>127</v>
      </c>
      <c r="B25" s="46" t="s">
        <v>128</v>
      </c>
      <c r="C25" s="44"/>
      <c r="D25" s="44"/>
      <c r="E25" s="45"/>
      <c r="F25" s="18"/>
      <c r="G25" s="18">
        <f>+G26+G33</f>
        <v>182195</v>
      </c>
      <c r="H25" s="18"/>
      <c r="I25" s="18"/>
      <c r="J25" s="18"/>
      <c r="K25" s="18"/>
      <c r="L25" s="18">
        <f t="shared" ref="L25:Z25" si="9">+L26+L33</f>
        <v>120179.3</v>
      </c>
      <c r="M25" s="18"/>
      <c r="N25" s="18">
        <f t="shared" si="9"/>
        <v>2285</v>
      </c>
      <c r="O25" s="18">
        <f t="shared" si="9"/>
        <v>5398.7</v>
      </c>
      <c r="P25" s="18">
        <f t="shared" si="9"/>
        <v>7683.7</v>
      </c>
      <c r="Q25" s="18">
        <f t="shared" si="9"/>
        <v>0</v>
      </c>
      <c r="R25" s="18">
        <f t="shared" si="9"/>
        <v>600</v>
      </c>
      <c r="S25" s="18">
        <f t="shared" si="9"/>
        <v>0</v>
      </c>
      <c r="T25" s="18">
        <f t="shared" si="9"/>
        <v>0</v>
      </c>
      <c r="U25" s="18">
        <f t="shared" si="9"/>
        <v>0</v>
      </c>
      <c r="V25" s="18">
        <f t="shared" si="9"/>
        <v>3533.7</v>
      </c>
      <c r="W25" s="18">
        <f t="shared" si="9"/>
        <v>2750</v>
      </c>
      <c r="X25" s="18">
        <f t="shared" si="9"/>
        <v>0</v>
      </c>
      <c r="Y25" s="18">
        <f t="shared" si="9"/>
        <v>0</v>
      </c>
      <c r="Z25" s="18">
        <f t="shared" si="9"/>
        <v>800</v>
      </c>
      <c r="AA25" s="18"/>
      <c r="AB25" s="18"/>
      <c r="AC25" s="18"/>
      <c r="AD25" s="18"/>
      <c r="AE25" s="18"/>
      <c r="AF25" s="18"/>
      <c r="AG25" s="38"/>
      <c r="AH25" s="18"/>
      <c r="AI25" s="38"/>
    </row>
    <row r="26" s="2" customFormat="1" ht="30" customHeight="1" spans="1:37">
      <c r="A26" s="18"/>
      <c r="B26" s="46" t="s">
        <v>63</v>
      </c>
      <c r="C26" s="44"/>
      <c r="D26" s="44"/>
      <c r="E26" s="45"/>
      <c r="F26" s="18"/>
      <c r="G26" s="18">
        <f>+SUM(G27:G32)</f>
        <v>181718</v>
      </c>
      <c r="H26" s="18"/>
      <c r="I26" s="18"/>
      <c r="J26" s="18"/>
      <c r="K26" s="18"/>
      <c r="L26" s="18">
        <f t="shared" ref="L26:Z26" si="10">+SUM(L27:L32)</f>
        <v>120179.3</v>
      </c>
      <c r="M26" s="18"/>
      <c r="N26" s="18">
        <f t="shared" si="10"/>
        <v>2285</v>
      </c>
      <c r="O26" s="18">
        <f t="shared" si="10"/>
        <v>5398.7</v>
      </c>
      <c r="P26" s="18">
        <f t="shared" si="10"/>
        <v>7683.7</v>
      </c>
      <c r="Q26" s="18">
        <f t="shared" si="10"/>
        <v>0</v>
      </c>
      <c r="R26" s="18">
        <f t="shared" si="10"/>
        <v>600</v>
      </c>
      <c r="S26" s="18">
        <f t="shared" si="10"/>
        <v>0</v>
      </c>
      <c r="T26" s="18">
        <f t="shared" si="10"/>
        <v>0</v>
      </c>
      <c r="U26" s="18">
        <f t="shared" si="10"/>
        <v>0</v>
      </c>
      <c r="V26" s="18">
        <f t="shared" si="10"/>
        <v>3533.7</v>
      </c>
      <c r="W26" s="18">
        <f t="shared" si="10"/>
        <v>2750</v>
      </c>
      <c r="X26" s="18">
        <f t="shared" si="10"/>
        <v>0</v>
      </c>
      <c r="Y26" s="18">
        <f t="shared" si="10"/>
        <v>0</v>
      </c>
      <c r="Z26" s="18">
        <f t="shared" si="10"/>
        <v>800</v>
      </c>
      <c r="AA26" s="18"/>
      <c r="AB26" s="18"/>
      <c r="AC26" s="18"/>
      <c r="AD26" s="18"/>
      <c r="AE26" s="18"/>
      <c r="AF26" s="18"/>
      <c r="AG26" s="38"/>
      <c r="AH26" s="18"/>
      <c r="AI26" s="38"/>
    </row>
    <row r="27" s="2" customFormat="1" ht="225" customHeight="1" spans="1:37">
      <c r="A27" s="18">
        <v>1</v>
      </c>
      <c r="B27" s="49" t="s">
        <v>129</v>
      </c>
      <c r="C27" s="23" t="s">
        <v>52</v>
      </c>
      <c r="D27" s="38"/>
      <c r="E27" s="39" t="s">
        <v>130</v>
      </c>
      <c r="F27" s="18" t="s">
        <v>131</v>
      </c>
      <c r="G27" s="18">
        <v>109889</v>
      </c>
      <c r="H27" s="18" t="s">
        <v>55</v>
      </c>
      <c r="I27" s="18" t="s">
        <v>132</v>
      </c>
      <c r="J27" s="38" t="s">
        <v>133</v>
      </c>
      <c r="K27" s="18" t="s">
        <v>69</v>
      </c>
      <c r="L27" s="18">
        <v>88985</v>
      </c>
      <c r="M27" s="18" t="s">
        <v>134</v>
      </c>
      <c r="N27" s="18">
        <v>0</v>
      </c>
      <c r="O27" s="18">
        <v>1250</v>
      </c>
      <c r="P27" s="18">
        <f>+O27</f>
        <v>1250</v>
      </c>
      <c r="Q27" s="18">
        <v>0</v>
      </c>
      <c r="R27" s="18">
        <v>0</v>
      </c>
      <c r="S27" s="18">
        <v>0</v>
      </c>
      <c r="T27" s="18">
        <v>0</v>
      </c>
      <c r="U27" s="18">
        <v>0</v>
      </c>
      <c r="V27" s="18">
        <v>0</v>
      </c>
      <c r="W27" s="18">
        <f>+P27</f>
        <v>1250</v>
      </c>
      <c r="X27" s="18">
        <v>0</v>
      </c>
      <c r="Y27" s="18">
        <v>0</v>
      </c>
      <c r="Z27" s="18">
        <v>0</v>
      </c>
      <c r="AA27" s="18"/>
      <c r="AB27" s="18"/>
      <c r="AC27" s="18"/>
      <c r="AD27" s="18"/>
      <c r="AE27" s="18" t="s">
        <v>135</v>
      </c>
      <c r="AF27" s="18" t="s">
        <v>136</v>
      </c>
      <c r="AG27" s="38" t="s">
        <v>137</v>
      </c>
      <c r="AH27" s="18" t="s">
        <v>138</v>
      </c>
      <c r="AI27" s="38"/>
    </row>
    <row r="28" s="2" customFormat="1" ht="142" customHeight="1" spans="1:37">
      <c r="A28" s="18">
        <v>2</v>
      </c>
      <c r="B28" s="25" t="s">
        <v>139</v>
      </c>
      <c r="C28" s="23" t="s">
        <v>52</v>
      </c>
      <c r="D28" s="38"/>
      <c r="E28" s="39" t="s">
        <v>140</v>
      </c>
      <c r="F28" s="18" t="s">
        <v>141</v>
      </c>
      <c r="G28" s="18">
        <v>57401</v>
      </c>
      <c r="H28" s="18" t="s">
        <v>55</v>
      </c>
      <c r="I28" s="18" t="s">
        <v>80</v>
      </c>
      <c r="J28" s="38" t="s">
        <v>142</v>
      </c>
      <c r="K28" s="18" t="s">
        <v>69</v>
      </c>
      <c r="L28" s="18">
        <v>23100</v>
      </c>
      <c r="M28" s="18" t="s">
        <v>143</v>
      </c>
      <c r="N28" s="18">
        <v>200</v>
      </c>
      <c r="O28" s="18">
        <v>1300</v>
      </c>
      <c r="P28" s="18">
        <v>1500</v>
      </c>
      <c r="Q28" s="18">
        <v>0</v>
      </c>
      <c r="R28" s="18">
        <v>0</v>
      </c>
      <c r="S28" s="18">
        <v>0</v>
      </c>
      <c r="T28" s="18">
        <v>0</v>
      </c>
      <c r="U28" s="18">
        <v>0</v>
      </c>
      <c r="V28" s="18">
        <v>0</v>
      </c>
      <c r="W28" s="18">
        <v>1500</v>
      </c>
      <c r="X28" s="18">
        <v>0</v>
      </c>
      <c r="Y28" s="18">
        <v>0</v>
      </c>
      <c r="Z28" s="18">
        <v>0</v>
      </c>
      <c r="AA28" s="18"/>
      <c r="AB28" s="18"/>
      <c r="AC28" s="18"/>
      <c r="AD28" s="18"/>
      <c r="AE28" s="18" t="s">
        <v>135</v>
      </c>
      <c r="AF28" s="18" t="s">
        <v>144</v>
      </c>
      <c r="AG28" s="38" t="s">
        <v>145</v>
      </c>
      <c r="AH28" s="18" t="s">
        <v>146</v>
      </c>
      <c r="AI28" s="38"/>
    </row>
    <row r="29" s="2" customFormat="1" ht="153" customHeight="1" spans="1:37">
      <c r="A29" s="18">
        <v>3</v>
      </c>
      <c r="B29" s="25" t="s">
        <v>147</v>
      </c>
      <c r="C29" s="50" t="s">
        <v>148</v>
      </c>
      <c r="D29" s="38"/>
      <c r="E29" s="39" t="s">
        <v>149</v>
      </c>
      <c r="F29" s="18" t="s">
        <v>66</v>
      </c>
      <c r="G29" s="18">
        <v>13485</v>
      </c>
      <c r="H29" s="18" t="s">
        <v>79</v>
      </c>
      <c r="I29" s="18" t="s">
        <v>150</v>
      </c>
      <c r="J29" s="38" t="s">
        <v>151</v>
      </c>
      <c r="K29" s="18" t="s">
        <v>69</v>
      </c>
      <c r="L29" s="18">
        <v>8000</v>
      </c>
      <c r="M29" s="18" t="s">
        <v>152</v>
      </c>
      <c r="N29" s="18">
        <v>2085</v>
      </c>
      <c r="O29" s="18">
        <v>2000</v>
      </c>
      <c r="P29" s="18">
        <v>4085</v>
      </c>
      <c r="Q29" s="18">
        <v>0</v>
      </c>
      <c r="R29" s="18">
        <v>600</v>
      </c>
      <c r="S29" s="18">
        <v>0</v>
      </c>
      <c r="T29" s="18">
        <v>0</v>
      </c>
      <c r="U29" s="18">
        <v>0</v>
      </c>
      <c r="V29" s="18">
        <f>2085+600</f>
        <v>2685</v>
      </c>
      <c r="W29" s="18">
        <v>0</v>
      </c>
      <c r="X29" s="18">
        <v>0</v>
      </c>
      <c r="Y29" s="18">
        <v>0</v>
      </c>
      <c r="Z29" s="18">
        <v>800</v>
      </c>
      <c r="AA29" s="18">
        <v>0</v>
      </c>
      <c r="AB29" s="18"/>
      <c r="AC29" s="18"/>
      <c r="AD29" s="18"/>
      <c r="AE29" s="18" t="s">
        <v>135</v>
      </c>
      <c r="AF29" s="18" t="s">
        <v>153</v>
      </c>
      <c r="AG29" s="38" t="s">
        <v>154</v>
      </c>
      <c r="AH29" s="18" t="s">
        <v>155</v>
      </c>
      <c r="AI29" s="39" t="s">
        <v>156</v>
      </c>
    </row>
    <row r="30" s="2" customFormat="1" ht="225" spans="1:37">
      <c r="A30" s="18">
        <v>4</v>
      </c>
      <c r="B30" s="49" t="s">
        <v>157</v>
      </c>
      <c r="C30" s="50" t="s">
        <v>148</v>
      </c>
      <c r="D30" s="38"/>
      <c r="E30" s="39" t="s">
        <v>158</v>
      </c>
      <c r="F30" s="18" t="s">
        <v>159</v>
      </c>
      <c r="G30" s="18">
        <v>510</v>
      </c>
      <c r="H30" s="18" t="s">
        <v>79</v>
      </c>
      <c r="I30" s="18" t="s">
        <v>90</v>
      </c>
      <c r="J30" s="38"/>
      <c r="K30" s="18" t="s">
        <v>160</v>
      </c>
      <c r="L30" s="18">
        <v>51</v>
      </c>
      <c r="M30" s="18" t="s">
        <v>70</v>
      </c>
      <c r="N30" s="18">
        <v>0</v>
      </c>
      <c r="O30" s="18">
        <f t="shared" ref="O30:O32" si="11">+G30-L30</f>
        <v>459</v>
      </c>
      <c r="P30" s="18">
        <f t="shared" ref="P30:P32" si="12">+O30</f>
        <v>459</v>
      </c>
      <c r="Q30" s="18">
        <v>0</v>
      </c>
      <c r="R30" s="18">
        <v>0</v>
      </c>
      <c r="S30" s="18">
        <v>0</v>
      </c>
      <c r="T30" s="18">
        <v>0</v>
      </c>
      <c r="U30" s="18">
        <v>0</v>
      </c>
      <c r="V30" s="18">
        <f t="shared" ref="V30:V32" si="13">+P30</f>
        <v>459</v>
      </c>
      <c r="W30" s="18">
        <v>0</v>
      </c>
      <c r="X30" s="18">
        <v>0</v>
      </c>
      <c r="Y30" s="18">
        <v>0</v>
      </c>
      <c r="Z30" s="18">
        <v>0</v>
      </c>
      <c r="AA30" s="18">
        <v>0</v>
      </c>
      <c r="AB30" s="18"/>
      <c r="AC30" s="18"/>
      <c r="AD30" s="18"/>
      <c r="AE30" s="18" t="s">
        <v>135</v>
      </c>
      <c r="AF30" s="18" t="s">
        <v>161</v>
      </c>
      <c r="AG30" s="38" t="s">
        <v>162</v>
      </c>
      <c r="AH30" s="18" t="s">
        <v>163</v>
      </c>
      <c r="AI30" s="38"/>
      <c r="AJ30" s="2">
        <f t="shared" ref="AJ30:AJ32" si="14">+G30</f>
        <v>510</v>
      </c>
      <c r="AK30" s="2">
        <f t="shared" ref="AK30:AK32" si="15">+V30</f>
        <v>459</v>
      </c>
    </row>
    <row r="31" s="2" customFormat="1" ht="157.5" spans="1:37">
      <c r="A31" s="18">
        <v>5</v>
      </c>
      <c r="B31" s="49" t="s">
        <v>164</v>
      </c>
      <c r="C31" s="50" t="s">
        <v>148</v>
      </c>
      <c r="D31" s="38"/>
      <c r="E31" s="39" t="s">
        <v>165</v>
      </c>
      <c r="F31" s="18" t="s">
        <v>159</v>
      </c>
      <c r="G31" s="18">
        <v>340</v>
      </c>
      <c r="H31" s="18" t="s">
        <v>79</v>
      </c>
      <c r="I31" s="18" t="s">
        <v>90</v>
      </c>
      <c r="J31" s="38"/>
      <c r="K31" s="18" t="s">
        <v>160</v>
      </c>
      <c r="L31" s="18">
        <v>34</v>
      </c>
      <c r="M31" s="18" t="s">
        <v>70</v>
      </c>
      <c r="N31" s="18">
        <v>0</v>
      </c>
      <c r="O31" s="18">
        <f t="shared" si="11"/>
        <v>306</v>
      </c>
      <c r="P31" s="18">
        <f t="shared" si="12"/>
        <v>306</v>
      </c>
      <c r="Q31" s="18">
        <v>0</v>
      </c>
      <c r="R31" s="18">
        <v>0</v>
      </c>
      <c r="S31" s="18">
        <v>0</v>
      </c>
      <c r="T31" s="18">
        <v>0</v>
      </c>
      <c r="U31" s="18">
        <v>0</v>
      </c>
      <c r="V31" s="18">
        <f t="shared" si="13"/>
        <v>306</v>
      </c>
      <c r="W31" s="18">
        <v>0</v>
      </c>
      <c r="X31" s="18">
        <v>0</v>
      </c>
      <c r="Y31" s="18">
        <v>0</v>
      </c>
      <c r="Z31" s="18">
        <v>0</v>
      </c>
      <c r="AA31" s="18"/>
      <c r="AB31" s="18"/>
      <c r="AC31" s="18"/>
      <c r="AD31" s="18"/>
      <c r="AE31" s="18" t="s">
        <v>135</v>
      </c>
      <c r="AF31" s="18" t="s">
        <v>136</v>
      </c>
      <c r="AG31" s="38" t="s">
        <v>162</v>
      </c>
      <c r="AH31" s="18" t="s">
        <v>166</v>
      </c>
      <c r="AI31" s="38"/>
      <c r="AJ31" s="2">
        <f t="shared" si="14"/>
        <v>340</v>
      </c>
      <c r="AK31" s="2">
        <f t="shared" si="15"/>
        <v>306</v>
      </c>
    </row>
    <row r="32" s="2" customFormat="1" ht="225" spans="1:37">
      <c r="A32" s="18">
        <v>6</v>
      </c>
      <c r="B32" s="49" t="s">
        <v>167</v>
      </c>
      <c r="C32" s="50" t="s">
        <v>148</v>
      </c>
      <c r="D32" s="38"/>
      <c r="E32" s="39" t="s">
        <v>168</v>
      </c>
      <c r="F32" s="18" t="s">
        <v>159</v>
      </c>
      <c r="G32" s="18">
        <v>93</v>
      </c>
      <c r="H32" s="18" t="s">
        <v>79</v>
      </c>
      <c r="I32" s="18" t="s">
        <v>90</v>
      </c>
      <c r="J32" s="38"/>
      <c r="K32" s="18" t="s">
        <v>160</v>
      </c>
      <c r="L32" s="18">
        <v>9.3</v>
      </c>
      <c r="M32" s="18" t="s">
        <v>70</v>
      </c>
      <c r="N32" s="18">
        <v>0</v>
      </c>
      <c r="O32" s="18">
        <f t="shared" si="11"/>
        <v>83.7</v>
      </c>
      <c r="P32" s="18">
        <f t="shared" si="12"/>
        <v>83.7</v>
      </c>
      <c r="Q32" s="18">
        <v>0</v>
      </c>
      <c r="R32" s="18">
        <v>0</v>
      </c>
      <c r="S32" s="18">
        <v>0</v>
      </c>
      <c r="T32" s="18">
        <v>0</v>
      </c>
      <c r="U32" s="18">
        <v>0</v>
      </c>
      <c r="V32" s="18">
        <f t="shared" si="13"/>
        <v>83.7</v>
      </c>
      <c r="W32" s="18">
        <v>0</v>
      </c>
      <c r="X32" s="18">
        <v>0</v>
      </c>
      <c r="Y32" s="18">
        <v>0</v>
      </c>
      <c r="Z32" s="18">
        <v>0</v>
      </c>
      <c r="AA32" s="18"/>
      <c r="AB32" s="18"/>
      <c r="AC32" s="18"/>
      <c r="AD32" s="18"/>
      <c r="AE32" s="18" t="s">
        <v>135</v>
      </c>
      <c r="AF32" s="18" t="s">
        <v>169</v>
      </c>
      <c r="AG32" s="38" t="s">
        <v>162</v>
      </c>
      <c r="AH32" s="18" t="s">
        <v>166</v>
      </c>
      <c r="AI32" s="38"/>
      <c r="AJ32" s="2">
        <f t="shared" si="14"/>
        <v>93</v>
      </c>
      <c r="AK32" s="2">
        <f t="shared" si="15"/>
        <v>83.7</v>
      </c>
    </row>
    <row r="33" s="2" customFormat="1" ht="30" customHeight="1" spans="1:37">
      <c r="A33" s="18"/>
      <c r="B33" s="46" t="s">
        <v>86</v>
      </c>
      <c r="C33" s="44"/>
      <c r="D33" s="44"/>
      <c r="E33" s="45"/>
      <c r="F33" s="18"/>
      <c r="G33" s="18">
        <f>+SUM(G34:G35)</f>
        <v>477</v>
      </c>
      <c r="H33" s="18"/>
      <c r="I33" s="18"/>
      <c r="J33" s="18"/>
      <c r="K33" s="18"/>
      <c r="L33" s="18">
        <f t="shared" ref="L33:Z33" si="16">+SUM(L34:L35)</f>
        <v>0</v>
      </c>
      <c r="M33" s="18"/>
      <c r="N33" s="18">
        <f t="shared" si="16"/>
        <v>0</v>
      </c>
      <c r="O33" s="18">
        <f t="shared" si="16"/>
        <v>0</v>
      </c>
      <c r="P33" s="18">
        <f t="shared" si="16"/>
        <v>0</v>
      </c>
      <c r="Q33" s="18">
        <f t="shared" si="16"/>
        <v>0</v>
      </c>
      <c r="R33" s="18">
        <f t="shared" si="16"/>
        <v>0</v>
      </c>
      <c r="S33" s="18">
        <f t="shared" si="16"/>
        <v>0</v>
      </c>
      <c r="T33" s="18">
        <f t="shared" si="16"/>
        <v>0</v>
      </c>
      <c r="U33" s="18">
        <f t="shared" si="16"/>
        <v>0</v>
      </c>
      <c r="V33" s="18">
        <f t="shared" si="16"/>
        <v>0</v>
      </c>
      <c r="W33" s="18">
        <f t="shared" si="16"/>
        <v>0</v>
      </c>
      <c r="X33" s="18">
        <f t="shared" si="16"/>
        <v>0</v>
      </c>
      <c r="Y33" s="18">
        <f t="shared" si="16"/>
        <v>0</v>
      </c>
      <c r="Z33" s="18">
        <f t="shared" si="16"/>
        <v>0</v>
      </c>
      <c r="AA33" s="18"/>
      <c r="AB33" s="18"/>
      <c r="AC33" s="18"/>
      <c r="AD33" s="18"/>
      <c r="AE33" s="18"/>
      <c r="AF33" s="18"/>
      <c r="AG33" s="38"/>
      <c r="AH33" s="18"/>
      <c r="AI33" s="38"/>
    </row>
    <row r="34" s="2" customFormat="1" ht="225" spans="1:37">
      <c r="A34" s="18">
        <v>1</v>
      </c>
      <c r="B34" s="49" t="s">
        <v>170</v>
      </c>
      <c r="C34" s="23" t="s">
        <v>121</v>
      </c>
      <c r="D34" s="38"/>
      <c r="E34" s="39" t="s">
        <v>171</v>
      </c>
      <c r="F34" s="18">
        <v>2026</v>
      </c>
      <c r="G34" s="18">
        <v>148</v>
      </c>
      <c r="H34" s="18" t="s">
        <v>79</v>
      </c>
      <c r="I34" s="18" t="s">
        <v>90</v>
      </c>
      <c r="J34" s="38"/>
      <c r="K34" s="18"/>
      <c r="L34" s="18"/>
      <c r="M34" s="18" t="s">
        <v>123</v>
      </c>
      <c r="N34" s="18"/>
      <c r="O34" s="18"/>
      <c r="P34" s="18"/>
      <c r="Q34" s="18"/>
      <c r="R34" s="18"/>
      <c r="S34" s="18"/>
      <c r="T34" s="18"/>
      <c r="U34" s="18"/>
      <c r="V34" s="18"/>
      <c r="W34" s="18"/>
      <c r="X34" s="18"/>
      <c r="Y34" s="18"/>
      <c r="Z34" s="18"/>
      <c r="AA34" s="18"/>
      <c r="AB34" s="18"/>
      <c r="AC34" s="18"/>
      <c r="AD34" s="18"/>
      <c r="AE34" s="18" t="s">
        <v>135</v>
      </c>
      <c r="AF34" s="18" t="s">
        <v>106</v>
      </c>
      <c r="AG34" s="51" t="s">
        <v>162</v>
      </c>
      <c r="AH34" s="18" t="s">
        <v>172</v>
      </c>
      <c r="AI34" s="38"/>
    </row>
    <row r="35" s="2" customFormat="1" ht="217" customHeight="1" spans="1:37">
      <c r="A35" s="18">
        <v>2</v>
      </c>
      <c r="B35" s="49" t="s">
        <v>173</v>
      </c>
      <c r="C35" s="50" t="s">
        <v>121</v>
      </c>
      <c r="D35" s="38"/>
      <c r="E35" s="39" t="s">
        <v>174</v>
      </c>
      <c r="F35" s="18">
        <v>2026</v>
      </c>
      <c r="G35" s="18">
        <v>329</v>
      </c>
      <c r="H35" s="18" t="s">
        <v>79</v>
      </c>
      <c r="I35" s="18" t="s">
        <v>90</v>
      </c>
      <c r="J35" s="38"/>
      <c r="K35" s="52"/>
      <c r="L35" s="18"/>
      <c r="M35" s="18" t="s">
        <v>123</v>
      </c>
      <c r="N35" s="18"/>
      <c r="O35" s="18"/>
      <c r="P35" s="18"/>
      <c r="Q35" s="18"/>
      <c r="R35" s="18"/>
      <c r="S35" s="18"/>
      <c r="T35" s="18"/>
      <c r="U35" s="18"/>
      <c r="V35" s="18"/>
      <c r="W35" s="18"/>
      <c r="X35" s="18"/>
      <c r="Y35" s="18"/>
      <c r="Z35" s="18"/>
      <c r="AA35" s="18" t="s">
        <v>175</v>
      </c>
      <c r="AB35" s="18"/>
      <c r="AC35" s="18"/>
      <c r="AD35" s="18"/>
      <c r="AE35" s="18" t="s">
        <v>135</v>
      </c>
      <c r="AF35" s="18" t="s">
        <v>176</v>
      </c>
      <c r="AG35" s="38" t="s">
        <v>177</v>
      </c>
      <c r="AH35" s="18" t="s">
        <v>166</v>
      </c>
      <c r="AI35" s="38"/>
    </row>
    <row r="36" s="4" customFormat="1" ht="30" customHeight="1" spans="1:37">
      <c r="A36" s="18" t="s">
        <v>178</v>
      </c>
      <c r="B36" s="46" t="s">
        <v>179</v>
      </c>
      <c r="C36" s="44"/>
      <c r="D36" s="44"/>
      <c r="E36" s="45"/>
      <c r="F36" s="18"/>
      <c r="G36" s="18">
        <f>+G37+G39</f>
        <v>6765</v>
      </c>
      <c r="H36" s="18"/>
      <c r="I36" s="18"/>
      <c r="J36" s="18"/>
      <c r="K36" s="18"/>
      <c r="L36" s="18">
        <f t="shared" ref="L36:Z36" si="17">+L37+L39</f>
        <v>452</v>
      </c>
      <c r="M36" s="18"/>
      <c r="N36" s="18">
        <f t="shared" si="17"/>
        <v>0</v>
      </c>
      <c r="O36" s="18">
        <f t="shared" si="17"/>
        <v>113</v>
      </c>
      <c r="P36" s="18">
        <f t="shared" si="17"/>
        <v>113</v>
      </c>
      <c r="Q36" s="18">
        <f t="shared" si="17"/>
        <v>0</v>
      </c>
      <c r="R36" s="18">
        <f t="shared" si="17"/>
        <v>0</v>
      </c>
      <c r="S36" s="18">
        <f t="shared" si="17"/>
        <v>0</v>
      </c>
      <c r="T36" s="18">
        <f t="shared" si="17"/>
        <v>0</v>
      </c>
      <c r="U36" s="18">
        <f t="shared" si="17"/>
        <v>0</v>
      </c>
      <c r="V36" s="18">
        <f t="shared" si="17"/>
        <v>113</v>
      </c>
      <c r="W36" s="18">
        <f t="shared" si="17"/>
        <v>0</v>
      </c>
      <c r="X36" s="18">
        <f t="shared" si="17"/>
        <v>0</v>
      </c>
      <c r="Y36" s="18">
        <f t="shared" si="17"/>
        <v>0</v>
      </c>
      <c r="Z36" s="18">
        <f t="shared" si="17"/>
        <v>0</v>
      </c>
      <c r="AA36" s="18"/>
      <c r="AB36" s="18"/>
      <c r="AC36" s="18"/>
      <c r="AD36" s="18"/>
      <c r="AE36" s="18"/>
      <c r="AF36" s="18"/>
      <c r="AG36" s="38"/>
      <c r="AH36" s="18"/>
      <c r="AI36" s="38"/>
    </row>
    <row r="37" s="2" customFormat="1" ht="30" customHeight="1" spans="1:37">
      <c r="A37" s="18"/>
      <c r="B37" s="46" t="s">
        <v>63</v>
      </c>
      <c r="C37" s="44"/>
      <c r="D37" s="44"/>
      <c r="E37" s="45"/>
      <c r="F37" s="18"/>
      <c r="G37" s="18">
        <f t="shared" ref="G36:G39" si="18">+G38</f>
        <v>565</v>
      </c>
      <c r="H37" s="18"/>
      <c r="I37" s="18"/>
      <c r="J37" s="18"/>
      <c r="K37" s="18"/>
      <c r="L37" s="18">
        <f t="shared" ref="L37:Z37" si="19">+L38</f>
        <v>452</v>
      </c>
      <c r="M37" s="18"/>
      <c r="N37" s="18">
        <f t="shared" si="19"/>
        <v>0</v>
      </c>
      <c r="O37" s="18">
        <f t="shared" si="19"/>
        <v>113</v>
      </c>
      <c r="P37" s="18">
        <f t="shared" si="19"/>
        <v>113</v>
      </c>
      <c r="Q37" s="18">
        <f t="shared" si="19"/>
        <v>0</v>
      </c>
      <c r="R37" s="18">
        <f t="shared" si="19"/>
        <v>0</v>
      </c>
      <c r="S37" s="18">
        <f t="shared" si="19"/>
        <v>0</v>
      </c>
      <c r="T37" s="18">
        <f t="shared" si="19"/>
        <v>0</v>
      </c>
      <c r="U37" s="18">
        <f t="shared" si="19"/>
        <v>0</v>
      </c>
      <c r="V37" s="18">
        <f t="shared" si="19"/>
        <v>113</v>
      </c>
      <c r="W37" s="18">
        <f t="shared" si="19"/>
        <v>0</v>
      </c>
      <c r="X37" s="18">
        <f t="shared" si="19"/>
        <v>0</v>
      </c>
      <c r="Y37" s="18">
        <f t="shared" si="19"/>
        <v>0</v>
      </c>
      <c r="Z37" s="18">
        <f t="shared" si="19"/>
        <v>0</v>
      </c>
      <c r="AA37" s="18"/>
      <c r="AB37" s="18"/>
      <c r="AC37" s="18"/>
      <c r="AD37" s="18"/>
      <c r="AE37" s="18"/>
      <c r="AF37" s="18"/>
      <c r="AG37" s="38"/>
      <c r="AH37" s="18"/>
      <c r="AI37" s="38"/>
    </row>
    <row r="38" s="2" customFormat="1" ht="191" customHeight="1" spans="1:37">
      <c r="A38" s="18">
        <v>1</v>
      </c>
      <c r="B38" s="25" t="s">
        <v>180</v>
      </c>
      <c r="C38" s="50" t="s">
        <v>148</v>
      </c>
      <c r="D38" s="38"/>
      <c r="E38" s="39" t="s">
        <v>181</v>
      </c>
      <c r="F38" s="18" t="s">
        <v>159</v>
      </c>
      <c r="G38" s="18">
        <v>565</v>
      </c>
      <c r="H38" s="18" t="s">
        <v>79</v>
      </c>
      <c r="I38" s="18" t="s">
        <v>90</v>
      </c>
      <c r="J38" s="38"/>
      <c r="K38" s="52" t="s">
        <v>182</v>
      </c>
      <c r="L38" s="18">
        <v>452</v>
      </c>
      <c r="M38" s="18" t="s">
        <v>70</v>
      </c>
      <c r="N38" s="18">
        <v>0</v>
      </c>
      <c r="O38" s="18">
        <f>+G38-L38</f>
        <v>113</v>
      </c>
      <c r="P38" s="18">
        <f>+O38</f>
        <v>113</v>
      </c>
      <c r="Q38" s="18">
        <v>0</v>
      </c>
      <c r="R38" s="18">
        <v>0</v>
      </c>
      <c r="S38" s="18">
        <v>0</v>
      </c>
      <c r="T38" s="18">
        <v>0</v>
      </c>
      <c r="U38" s="18">
        <v>0</v>
      </c>
      <c r="V38" s="18">
        <f>+P38</f>
        <v>113</v>
      </c>
      <c r="W38" s="18">
        <v>0</v>
      </c>
      <c r="X38" s="18">
        <v>0</v>
      </c>
      <c r="Y38" s="18">
        <v>0</v>
      </c>
      <c r="Z38" s="18">
        <v>0</v>
      </c>
      <c r="AA38" s="18"/>
      <c r="AB38" s="18"/>
      <c r="AC38" s="18"/>
      <c r="AD38" s="18"/>
      <c r="AE38" s="18" t="s">
        <v>105</v>
      </c>
      <c r="AF38" s="18" t="s">
        <v>183</v>
      </c>
      <c r="AG38" s="38" t="s">
        <v>184</v>
      </c>
      <c r="AH38" s="18" t="s">
        <v>107</v>
      </c>
      <c r="AI38" s="38"/>
      <c r="AJ38" s="2">
        <f>+G38</f>
        <v>565</v>
      </c>
      <c r="AK38" s="2">
        <f>+V38</f>
        <v>113</v>
      </c>
    </row>
    <row r="39" s="2" customFormat="1" ht="30" customHeight="1" spans="1:37">
      <c r="A39" s="18"/>
      <c r="B39" s="46" t="s">
        <v>86</v>
      </c>
      <c r="C39" s="44"/>
      <c r="D39" s="44"/>
      <c r="E39" s="45"/>
      <c r="F39" s="18"/>
      <c r="G39" s="18">
        <f t="shared" si="18"/>
        <v>6200</v>
      </c>
      <c r="H39" s="18"/>
      <c r="I39" s="18"/>
      <c r="J39" s="18"/>
      <c r="K39" s="18"/>
      <c r="L39" s="18">
        <f t="shared" ref="L39:Z39" si="20">+L40</f>
        <v>0</v>
      </c>
      <c r="M39" s="18"/>
      <c r="N39" s="18">
        <f t="shared" si="20"/>
        <v>0</v>
      </c>
      <c r="O39" s="18">
        <f t="shared" si="20"/>
        <v>0</v>
      </c>
      <c r="P39" s="18">
        <f t="shared" si="20"/>
        <v>0</v>
      </c>
      <c r="Q39" s="18">
        <f t="shared" si="20"/>
        <v>0</v>
      </c>
      <c r="R39" s="18">
        <f t="shared" si="20"/>
        <v>0</v>
      </c>
      <c r="S39" s="18">
        <f t="shared" si="20"/>
        <v>0</v>
      </c>
      <c r="T39" s="18">
        <f t="shared" si="20"/>
        <v>0</v>
      </c>
      <c r="U39" s="18">
        <f t="shared" si="20"/>
        <v>0</v>
      </c>
      <c r="V39" s="18">
        <f t="shared" si="20"/>
        <v>0</v>
      </c>
      <c r="W39" s="18">
        <f t="shared" si="20"/>
        <v>0</v>
      </c>
      <c r="X39" s="18">
        <f t="shared" si="20"/>
        <v>0</v>
      </c>
      <c r="Y39" s="18">
        <f t="shared" si="20"/>
        <v>0</v>
      </c>
      <c r="Z39" s="18">
        <f t="shared" si="20"/>
        <v>0</v>
      </c>
      <c r="AA39" s="18"/>
      <c r="AB39" s="18"/>
      <c r="AC39" s="18"/>
      <c r="AD39" s="18"/>
      <c r="AE39" s="18"/>
      <c r="AF39" s="18"/>
      <c r="AG39" s="38"/>
      <c r="AH39" s="18"/>
      <c r="AI39" s="38"/>
    </row>
    <row r="40" s="2" customFormat="1" ht="195" customHeight="1" spans="1:37">
      <c r="A40" s="18">
        <v>1</v>
      </c>
      <c r="B40" s="25" t="s">
        <v>185</v>
      </c>
      <c r="C40" s="50" t="s">
        <v>109</v>
      </c>
      <c r="D40" s="38"/>
      <c r="E40" s="39" t="s">
        <v>186</v>
      </c>
      <c r="F40" s="18" t="s">
        <v>102</v>
      </c>
      <c r="G40" s="18">
        <v>6200</v>
      </c>
      <c r="H40" s="18" t="s">
        <v>79</v>
      </c>
      <c r="I40" s="18" t="s">
        <v>80</v>
      </c>
      <c r="J40" s="38"/>
      <c r="K40" s="52" t="s">
        <v>187</v>
      </c>
      <c r="L40" s="18"/>
      <c r="M40" s="18" t="s">
        <v>112</v>
      </c>
      <c r="N40" s="18"/>
      <c r="O40" s="18"/>
      <c r="P40" s="18"/>
      <c r="Q40" s="18"/>
      <c r="R40" s="18"/>
      <c r="S40" s="18"/>
      <c r="T40" s="18"/>
      <c r="U40" s="18"/>
      <c r="V40" s="18"/>
      <c r="W40" s="18"/>
      <c r="X40" s="18"/>
      <c r="Y40" s="18"/>
      <c r="Z40" s="18"/>
      <c r="AA40" s="18"/>
      <c r="AB40" s="18"/>
      <c r="AC40" s="18"/>
      <c r="AD40" s="18"/>
      <c r="AE40" s="18" t="s">
        <v>135</v>
      </c>
      <c r="AF40" s="18" t="s">
        <v>188</v>
      </c>
      <c r="AG40" s="38" t="s">
        <v>189</v>
      </c>
      <c r="AH40" s="18" t="s">
        <v>190</v>
      </c>
      <c r="AI40" s="38"/>
    </row>
    <row r="41" s="2" customFormat="1" ht="30" customHeight="1" spans="1:37">
      <c r="A41" s="18" t="s">
        <v>191</v>
      </c>
      <c r="B41" s="46" t="s">
        <v>192</v>
      </c>
      <c r="C41" s="44"/>
      <c r="D41" s="44"/>
      <c r="E41" s="45"/>
      <c r="F41" s="18"/>
      <c r="G41" s="18">
        <f>+G42+G45</f>
        <v>714448</v>
      </c>
      <c r="H41" s="18"/>
      <c r="I41" s="18"/>
      <c r="J41" s="18"/>
      <c r="K41" s="18"/>
      <c r="L41" s="18">
        <f t="shared" ref="L41:Z41" si="21">+L42+L45</f>
        <v>282700</v>
      </c>
      <c r="M41" s="18"/>
      <c r="N41" s="18">
        <f t="shared" si="21"/>
        <v>0</v>
      </c>
      <c r="O41" s="18">
        <f t="shared" si="21"/>
        <v>24000</v>
      </c>
      <c r="P41" s="18">
        <f t="shared" si="21"/>
        <v>24000</v>
      </c>
      <c r="Q41" s="18">
        <f t="shared" si="21"/>
        <v>0</v>
      </c>
      <c r="R41" s="18">
        <f t="shared" si="21"/>
        <v>0</v>
      </c>
      <c r="S41" s="18">
        <f t="shared" si="21"/>
        <v>0</v>
      </c>
      <c r="T41" s="18">
        <f t="shared" si="21"/>
        <v>0</v>
      </c>
      <c r="U41" s="18">
        <f t="shared" si="21"/>
        <v>0</v>
      </c>
      <c r="V41" s="18">
        <f t="shared" si="21"/>
        <v>4000</v>
      </c>
      <c r="W41" s="18">
        <f t="shared" si="21"/>
        <v>20000</v>
      </c>
      <c r="X41" s="18">
        <f t="shared" si="21"/>
        <v>0</v>
      </c>
      <c r="Y41" s="18">
        <f t="shared" si="21"/>
        <v>0</v>
      </c>
      <c r="Z41" s="18">
        <f t="shared" si="21"/>
        <v>0</v>
      </c>
      <c r="AA41" s="18"/>
      <c r="AB41" s="18"/>
      <c r="AC41" s="18"/>
      <c r="AD41" s="18"/>
      <c r="AE41" s="18"/>
      <c r="AF41" s="18"/>
      <c r="AG41" s="38"/>
      <c r="AH41" s="18"/>
      <c r="AI41" s="38"/>
    </row>
    <row r="42" s="2" customFormat="1" ht="30" customHeight="1" spans="1:37">
      <c r="A42" s="18"/>
      <c r="B42" s="46" t="s">
        <v>63</v>
      </c>
      <c r="C42" s="44"/>
      <c r="D42" s="44"/>
      <c r="E42" s="45"/>
      <c r="F42" s="18"/>
      <c r="G42" s="18">
        <f>+SUM(G43:G44)</f>
        <v>676153</v>
      </c>
      <c r="H42" s="18"/>
      <c r="I42" s="18"/>
      <c r="J42" s="18"/>
      <c r="K42" s="18"/>
      <c r="L42" s="18">
        <f t="shared" ref="L42:Z42" si="22">+SUM(L43:L44)</f>
        <v>282700</v>
      </c>
      <c r="M42" s="18"/>
      <c r="N42" s="18">
        <f t="shared" si="22"/>
        <v>0</v>
      </c>
      <c r="O42" s="18">
        <f t="shared" si="22"/>
        <v>24000</v>
      </c>
      <c r="P42" s="18">
        <f t="shared" si="22"/>
        <v>24000</v>
      </c>
      <c r="Q42" s="18">
        <f t="shared" si="22"/>
        <v>0</v>
      </c>
      <c r="R42" s="18">
        <f t="shared" si="22"/>
        <v>0</v>
      </c>
      <c r="S42" s="18">
        <f t="shared" si="22"/>
        <v>0</v>
      </c>
      <c r="T42" s="18">
        <f t="shared" si="22"/>
        <v>0</v>
      </c>
      <c r="U42" s="18">
        <f t="shared" si="22"/>
        <v>0</v>
      </c>
      <c r="V42" s="18">
        <f t="shared" si="22"/>
        <v>4000</v>
      </c>
      <c r="W42" s="18">
        <f t="shared" si="22"/>
        <v>20000</v>
      </c>
      <c r="X42" s="18">
        <f t="shared" si="22"/>
        <v>0</v>
      </c>
      <c r="Y42" s="18">
        <f t="shared" si="22"/>
        <v>0</v>
      </c>
      <c r="Z42" s="18">
        <f t="shared" si="22"/>
        <v>0</v>
      </c>
      <c r="AA42" s="18"/>
      <c r="AB42" s="18"/>
      <c r="AC42" s="18"/>
      <c r="AD42" s="18"/>
      <c r="AE42" s="18"/>
      <c r="AF42" s="18"/>
      <c r="AG42" s="38"/>
      <c r="AH42" s="18"/>
      <c r="AI42" s="38"/>
    </row>
    <row r="43" s="2" customFormat="1" ht="189" customHeight="1" spans="1:37">
      <c r="A43" s="18">
        <v>1</v>
      </c>
      <c r="B43" s="25" t="s">
        <v>193</v>
      </c>
      <c r="C43" s="50" t="s">
        <v>148</v>
      </c>
      <c r="D43" s="38"/>
      <c r="E43" s="53" t="s">
        <v>194</v>
      </c>
      <c r="F43" s="18" t="s">
        <v>195</v>
      </c>
      <c r="G43" s="18">
        <v>458853</v>
      </c>
      <c r="H43" s="18" t="s">
        <v>55</v>
      </c>
      <c r="I43" s="18" t="s">
        <v>80</v>
      </c>
      <c r="J43" s="38" t="s">
        <v>196</v>
      </c>
      <c r="K43" s="18" t="s">
        <v>69</v>
      </c>
      <c r="L43" s="18">
        <v>263800</v>
      </c>
      <c r="M43" s="18" t="s">
        <v>197</v>
      </c>
      <c r="N43" s="18">
        <v>0</v>
      </c>
      <c r="O43" s="18">
        <v>20000</v>
      </c>
      <c r="P43" s="18">
        <v>20000</v>
      </c>
      <c r="Q43" s="18">
        <v>0</v>
      </c>
      <c r="R43" s="18">
        <v>0</v>
      </c>
      <c r="S43" s="18">
        <v>0</v>
      </c>
      <c r="T43" s="18">
        <v>0</v>
      </c>
      <c r="U43" s="18">
        <v>0</v>
      </c>
      <c r="V43" s="18">
        <v>0</v>
      </c>
      <c r="W43" s="18">
        <v>20000</v>
      </c>
      <c r="X43" s="18">
        <v>0</v>
      </c>
      <c r="Y43" s="18">
        <v>0</v>
      </c>
      <c r="Z43" s="18">
        <v>0</v>
      </c>
      <c r="AA43" s="18">
        <v>0</v>
      </c>
      <c r="AB43" s="18"/>
      <c r="AC43" s="18"/>
      <c r="AD43" s="18"/>
      <c r="AE43" s="18" t="s">
        <v>198</v>
      </c>
      <c r="AF43" s="18" t="s">
        <v>199</v>
      </c>
      <c r="AG43" s="38"/>
      <c r="AH43" s="52" t="s">
        <v>200</v>
      </c>
      <c r="AI43" s="38"/>
    </row>
    <row r="44" s="2" customFormat="1" ht="247.5" spans="1:37">
      <c r="A44" s="18">
        <v>2</v>
      </c>
      <c r="B44" s="25" t="s">
        <v>201</v>
      </c>
      <c r="C44" s="23" t="s">
        <v>52</v>
      </c>
      <c r="D44" s="38"/>
      <c r="E44" s="39" t="s">
        <v>202</v>
      </c>
      <c r="F44" s="18" t="s">
        <v>203</v>
      </c>
      <c r="G44" s="18">
        <v>217300</v>
      </c>
      <c r="H44" s="18" t="s">
        <v>55</v>
      </c>
      <c r="I44" s="18" t="s">
        <v>204</v>
      </c>
      <c r="J44" s="38" t="s">
        <v>205</v>
      </c>
      <c r="K44" s="18" t="s">
        <v>69</v>
      </c>
      <c r="L44" s="18">
        <v>18900</v>
      </c>
      <c r="M44" s="18" t="s">
        <v>206</v>
      </c>
      <c r="N44" s="18">
        <v>0</v>
      </c>
      <c r="O44" s="18">
        <v>4000</v>
      </c>
      <c r="P44" s="18">
        <v>4000</v>
      </c>
      <c r="Q44" s="18">
        <v>0</v>
      </c>
      <c r="R44" s="18">
        <v>0</v>
      </c>
      <c r="S44" s="18">
        <v>0</v>
      </c>
      <c r="T44" s="18">
        <v>0</v>
      </c>
      <c r="U44" s="18">
        <v>0</v>
      </c>
      <c r="V44" s="18">
        <v>4000</v>
      </c>
      <c r="W44" s="18">
        <v>0</v>
      </c>
      <c r="X44" s="18">
        <v>0</v>
      </c>
      <c r="Y44" s="18">
        <v>0</v>
      </c>
      <c r="Z44" s="18">
        <v>0</v>
      </c>
      <c r="AA44" s="18"/>
      <c r="AB44" s="18"/>
      <c r="AC44" s="18"/>
      <c r="AD44" s="18"/>
      <c r="AE44" s="18" t="s">
        <v>135</v>
      </c>
      <c r="AF44" s="18" t="s">
        <v>207</v>
      </c>
      <c r="AG44" s="38" t="s">
        <v>208</v>
      </c>
      <c r="AH44" s="18" t="s">
        <v>209</v>
      </c>
      <c r="AI44" s="39"/>
    </row>
    <row r="45" s="2" customFormat="1" ht="30" customHeight="1" spans="1:37">
      <c r="A45" s="18"/>
      <c r="B45" s="46" t="s">
        <v>86</v>
      </c>
      <c r="C45" s="44"/>
      <c r="D45" s="44"/>
      <c r="E45" s="45"/>
      <c r="F45" s="18"/>
      <c r="G45" s="18">
        <f>+SUM(G46:G50)</f>
        <v>38295</v>
      </c>
      <c r="H45" s="18"/>
      <c r="I45" s="18"/>
      <c r="J45" s="18"/>
      <c r="K45" s="18"/>
      <c r="L45" s="18">
        <f t="shared" ref="L45:Z45" si="23">+SUM(L46:L50)</f>
        <v>0</v>
      </c>
      <c r="M45" s="18"/>
      <c r="N45" s="18">
        <f t="shared" si="23"/>
        <v>0</v>
      </c>
      <c r="O45" s="18">
        <f t="shared" si="23"/>
        <v>0</v>
      </c>
      <c r="P45" s="18">
        <f t="shared" si="23"/>
        <v>0</v>
      </c>
      <c r="Q45" s="18">
        <f t="shared" si="23"/>
        <v>0</v>
      </c>
      <c r="R45" s="18">
        <f t="shared" si="23"/>
        <v>0</v>
      </c>
      <c r="S45" s="18">
        <f t="shared" si="23"/>
        <v>0</v>
      </c>
      <c r="T45" s="18">
        <f t="shared" si="23"/>
        <v>0</v>
      </c>
      <c r="U45" s="18">
        <f t="shared" si="23"/>
        <v>0</v>
      </c>
      <c r="V45" s="18">
        <f t="shared" si="23"/>
        <v>0</v>
      </c>
      <c r="W45" s="18">
        <f t="shared" si="23"/>
        <v>0</v>
      </c>
      <c r="X45" s="18">
        <f t="shared" si="23"/>
        <v>0</v>
      </c>
      <c r="Y45" s="18">
        <f t="shared" si="23"/>
        <v>0</v>
      </c>
      <c r="Z45" s="18">
        <f t="shared" si="23"/>
        <v>0</v>
      </c>
      <c r="AA45" s="18"/>
      <c r="AB45" s="18"/>
      <c r="AC45" s="18"/>
      <c r="AD45" s="18"/>
      <c r="AE45" s="18"/>
      <c r="AF45" s="18"/>
      <c r="AG45" s="38"/>
      <c r="AH45" s="18"/>
      <c r="AI45" s="38"/>
    </row>
    <row r="46" s="2" customFormat="1" ht="221" customHeight="1" spans="1:37">
      <c r="A46" s="18">
        <v>1</v>
      </c>
      <c r="B46" s="25" t="s">
        <v>210</v>
      </c>
      <c r="C46" s="23" t="s">
        <v>109</v>
      </c>
      <c r="D46" s="38"/>
      <c r="E46" s="39" t="s">
        <v>211</v>
      </c>
      <c r="F46" s="18" t="s">
        <v>212</v>
      </c>
      <c r="G46" s="18">
        <v>35000</v>
      </c>
      <c r="H46" s="18" t="s">
        <v>79</v>
      </c>
      <c r="I46" s="18" t="s">
        <v>90</v>
      </c>
      <c r="J46" s="38"/>
      <c r="K46" s="18" t="s">
        <v>213</v>
      </c>
      <c r="L46" s="18"/>
      <c r="M46" s="18" t="s">
        <v>112</v>
      </c>
      <c r="N46" s="18"/>
      <c r="O46" s="18"/>
      <c r="P46" s="18"/>
      <c r="Q46" s="18"/>
      <c r="R46" s="18"/>
      <c r="S46" s="18"/>
      <c r="T46" s="18"/>
      <c r="U46" s="18"/>
      <c r="V46" s="18"/>
      <c r="W46" s="18"/>
      <c r="X46" s="18"/>
      <c r="Y46" s="18"/>
      <c r="Z46" s="18"/>
      <c r="AA46" s="18"/>
      <c r="AB46" s="18"/>
      <c r="AC46" s="18"/>
      <c r="AD46" s="18"/>
      <c r="AE46" s="18" t="s">
        <v>135</v>
      </c>
      <c r="AF46" s="18" t="s">
        <v>207</v>
      </c>
      <c r="AG46" s="38" t="s">
        <v>214</v>
      </c>
      <c r="AH46" s="18" t="s">
        <v>215</v>
      </c>
      <c r="AI46" s="38"/>
    </row>
    <row r="47" s="2" customFormat="1" ht="247" customHeight="1" spans="1:37">
      <c r="A47" s="18">
        <v>2</v>
      </c>
      <c r="B47" s="49" t="s">
        <v>216</v>
      </c>
      <c r="C47" s="23" t="s">
        <v>109</v>
      </c>
      <c r="D47" s="38"/>
      <c r="E47" s="39" t="s">
        <v>217</v>
      </c>
      <c r="F47" s="18" t="s">
        <v>102</v>
      </c>
      <c r="G47" s="18">
        <v>1800</v>
      </c>
      <c r="H47" s="18" t="s">
        <v>79</v>
      </c>
      <c r="I47" s="18" t="s">
        <v>90</v>
      </c>
      <c r="J47" s="38"/>
      <c r="K47" s="18" t="s">
        <v>213</v>
      </c>
      <c r="L47" s="18"/>
      <c r="M47" s="18" t="s">
        <v>112</v>
      </c>
      <c r="N47" s="18"/>
      <c r="O47" s="18"/>
      <c r="P47" s="18"/>
      <c r="Q47" s="18"/>
      <c r="R47" s="18"/>
      <c r="S47" s="18"/>
      <c r="T47" s="18"/>
      <c r="U47" s="18"/>
      <c r="V47" s="18"/>
      <c r="W47" s="18"/>
      <c r="X47" s="18"/>
      <c r="Y47" s="18"/>
      <c r="Z47" s="18"/>
      <c r="AA47" s="18"/>
      <c r="AB47" s="18"/>
      <c r="AC47" s="18"/>
      <c r="AD47" s="18"/>
      <c r="AE47" s="18" t="s">
        <v>135</v>
      </c>
      <c r="AF47" s="18" t="s">
        <v>218</v>
      </c>
      <c r="AG47" s="51" t="s">
        <v>219</v>
      </c>
      <c r="AH47" s="18" t="s">
        <v>220</v>
      </c>
      <c r="AI47" s="38"/>
    </row>
    <row r="48" s="2" customFormat="1" ht="247" customHeight="1" spans="1:37">
      <c r="A48" s="18">
        <v>3</v>
      </c>
      <c r="B48" s="49" t="s">
        <v>221</v>
      </c>
      <c r="C48" s="23" t="s">
        <v>109</v>
      </c>
      <c r="D48" s="38"/>
      <c r="E48" s="39" t="s">
        <v>222</v>
      </c>
      <c r="F48" s="18" t="s">
        <v>102</v>
      </c>
      <c r="G48" s="18">
        <v>1000</v>
      </c>
      <c r="H48" s="18" t="s">
        <v>79</v>
      </c>
      <c r="I48" s="18" t="s">
        <v>80</v>
      </c>
      <c r="J48" s="38"/>
      <c r="K48" s="18" t="s">
        <v>213</v>
      </c>
      <c r="L48" s="18"/>
      <c r="M48" s="18" t="s">
        <v>112</v>
      </c>
      <c r="N48" s="18"/>
      <c r="O48" s="18"/>
      <c r="P48" s="18"/>
      <c r="Q48" s="18"/>
      <c r="R48" s="18"/>
      <c r="S48" s="18"/>
      <c r="T48" s="18"/>
      <c r="U48" s="18"/>
      <c r="V48" s="18"/>
      <c r="W48" s="18"/>
      <c r="X48" s="18"/>
      <c r="Y48" s="18"/>
      <c r="Z48" s="18"/>
      <c r="AA48" s="18"/>
      <c r="AB48" s="18"/>
      <c r="AC48" s="18"/>
      <c r="AD48" s="18"/>
      <c r="AE48" s="18" t="s">
        <v>135</v>
      </c>
      <c r="AF48" s="18" t="s">
        <v>218</v>
      </c>
      <c r="AG48" s="27"/>
      <c r="AH48" s="18" t="s">
        <v>220</v>
      </c>
      <c r="AI48" s="38"/>
    </row>
    <row r="49" s="2" customFormat="1" ht="153" customHeight="1" spans="1:42">
      <c r="A49" s="18">
        <v>4</v>
      </c>
      <c r="B49" s="39" t="s">
        <v>223</v>
      </c>
      <c r="C49" s="23" t="s">
        <v>121</v>
      </c>
      <c r="D49" s="38"/>
      <c r="E49" s="39" t="s">
        <v>224</v>
      </c>
      <c r="F49" s="18">
        <v>2026</v>
      </c>
      <c r="G49" s="18">
        <v>105</v>
      </c>
      <c r="H49" s="18" t="s">
        <v>79</v>
      </c>
      <c r="I49" s="18" t="s">
        <v>90</v>
      </c>
      <c r="J49" s="38"/>
      <c r="K49" s="18" t="s">
        <v>225</v>
      </c>
      <c r="L49" s="18"/>
      <c r="M49" s="18" t="s">
        <v>123</v>
      </c>
      <c r="N49" s="18"/>
      <c r="O49" s="18"/>
      <c r="P49" s="18"/>
      <c r="Q49" s="18"/>
      <c r="R49" s="18"/>
      <c r="S49" s="18"/>
      <c r="T49" s="18"/>
      <c r="U49" s="18"/>
      <c r="V49" s="18"/>
      <c r="W49" s="18"/>
      <c r="X49" s="18"/>
      <c r="Y49" s="18"/>
      <c r="Z49" s="18"/>
      <c r="AA49" s="18"/>
      <c r="AB49" s="18"/>
      <c r="AC49" s="18"/>
      <c r="AD49" s="18"/>
      <c r="AE49" s="18" t="s">
        <v>135</v>
      </c>
      <c r="AF49" s="18" t="s">
        <v>126</v>
      </c>
      <c r="AG49" s="51" t="s">
        <v>162</v>
      </c>
      <c r="AH49" s="18" t="s">
        <v>226</v>
      </c>
      <c r="AI49" s="38"/>
    </row>
    <row r="50" s="2" customFormat="1" ht="146" customHeight="1" spans="1:42">
      <c r="A50" s="18">
        <v>5</v>
      </c>
      <c r="B50" s="25" t="s">
        <v>227</v>
      </c>
      <c r="C50" s="23" t="s">
        <v>121</v>
      </c>
      <c r="D50" s="38"/>
      <c r="E50" s="39" t="s">
        <v>228</v>
      </c>
      <c r="F50" s="18">
        <v>2026</v>
      </c>
      <c r="G50" s="18">
        <v>390</v>
      </c>
      <c r="H50" s="18" t="s">
        <v>79</v>
      </c>
      <c r="I50" s="18" t="s">
        <v>90</v>
      </c>
      <c r="J50" s="38"/>
      <c r="K50" s="18"/>
      <c r="L50" s="18"/>
      <c r="M50" s="18" t="s">
        <v>123</v>
      </c>
      <c r="N50" s="18"/>
      <c r="O50" s="18"/>
      <c r="P50" s="18"/>
      <c r="Q50" s="18"/>
      <c r="R50" s="18"/>
      <c r="S50" s="18"/>
      <c r="T50" s="18"/>
      <c r="U50" s="18"/>
      <c r="V50" s="18"/>
      <c r="W50" s="18"/>
      <c r="X50" s="18"/>
      <c r="Y50" s="18"/>
      <c r="Z50" s="18"/>
      <c r="AA50" s="18"/>
      <c r="AB50" s="18"/>
      <c r="AC50" s="18"/>
      <c r="AD50" s="18"/>
      <c r="AE50" s="18" t="s">
        <v>135</v>
      </c>
      <c r="AF50" s="18" t="s">
        <v>229</v>
      </c>
      <c r="AG50" s="51" t="s">
        <v>162</v>
      </c>
      <c r="AH50" s="18"/>
      <c r="AI50" s="38"/>
    </row>
    <row r="51" s="2" customFormat="1" ht="30" customHeight="1" spans="1:42">
      <c r="A51" s="18" t="s">
        <v>230</v>
      </c>
      <c r="B51" s="46" t="s">
        <v>231</v>
      </c>
      <c r="C51" s="44"/>
      <c r="D51" s="44"/>
      <c r="E51" s="45"/>
      <c r="F51" s="18"/>
      <c r="G51" s="18">
        <f>+G52</f>
        <v>6150</v>
      </c>
      <c r="H51" s="18"/>
      <c r="I51" s="18"/>
      <c r="J51" s="18"/>
      <c r="K51" s="18"/>
      <c r="L51" s="18">
        <f t="shared" ref="L51:Z51" si="24">+L52</f>
        <v>0</v>
      </c>
      <c r="M51" s="18"/>
      <c r="N51" s="18">
        <f t="shared" si="24"/>
        <v>0</v>
      </c>
      <c r="O51" s="18">
        <f t="shared" si="24"/>
        <v>2050</v>
      </c>
      <c r="P51" s="18">
        <f t="shared" si="24"/>
        <v>2050</v>
      </c>
      <c r="Q51" s="18">
        <f t="shared" si="24"/>
        <v>0</v>
      </c>
      <c r="R51" s="18">
        <f t="shared" si="24"/>
        <v>0</v>
      </c>
      <c r="S51" s="18">
        <f t="shared" si="24"/>
        <v>0</v>
      </c>
      <c r="T51" s="18">
        <f t="shared" si="24"/>
        <v>0</v>
      </c>
      <c r="U51" s="18">
        <f t="shared" si="24"/>
        <v>0</v>
      </c>
      <c r="V51" s="18">
        <f t="shared" si="24"/>
        <v>0</v>
      </c>
      <c r="W51" s="18">
        <f t="shared" si="24"/>
        <v>2050</v>
      </c>
      <c r="X51" s="18">
        <f t="shared" si="24"/>
        <v>0</v>
      </c>
      <c r="Y51" s="18">
        <f t="shared" si="24"/>
        <v>0</v>
      </c>
      <c r="Z51" s="18">
        <f t="shared" si="24"/>
        <v>0</v>
      </c>
      <c r="AA51" s="18"/>
      <c r="AB51" s="18"/>
      <c r="AC51" s="18"/>
      <c r="AD51" s="18"/>
      <c r="AE51" s="18"/>
      <c r="AF51" s="18"/>
      <c r="AG51" s="38"/>
      <c r="AH51" s="18"/>
      <c r="AI51" s="38"/>
    </row>
    <row r="52" s="2" customFormat="1" ht="30" customHeight="1" spans="1:42">
      <c r="A52" s="18"/>
      <c r="B52" s="46" t="s">
        <v>86</v>
      </c>
      <c r="C52" s="44"/>
      <c r="D52" s="44"/>
      <c r="E52" s="45"/>
      <c r="F52" s="18"/>
      <c r="G52" s="18">
        <f>+SUM(G53:G54)</f>
        <v>6150</v>
      </c>
      <c r="H52" s="18"/>
      <c r="I52" s="18"/>
      <c r="J52" s="18"/>
      <c r="K52" s="18"/>
      <c r="L52" s="18">
        <f t="shared" ref="L52:Z52" si="25">+SUM(L53:L54)</f>
        <v>0</v>
      </c>
      <c r="M52" s="18"/>
      <c r="N52" s="18">
        <f t="shared" si="25"/>
        <v>0</v>
      </c>
      <c r="O52" s="18">
        <f t="shared" si="25"/>
        <v>2050</v>
      </c>
      <c r="P52" s="18">
        <f t="shared" si="25"/>
        <v>2050</v>
      </c>
      <c r="Q52" s="18">
        <f t="shared" si="25"/>
        <v>0</v>
      </c>
      <c r="R52" s="18">
        <f t="shared" si="25"/>
        <v>0</v>
      </c>
      <c r="S52" s="18">
        <f t="shared" si="25"/>
        <v>0</v>
      </c>
      <c r="T52" s="18">
        <f t="shared" si="25"/>
        <v>0</v>
      </c>
      <c r="U52" s="18">
        <f t="shared" si="25"/>
        <v>0</v>
      </c>
      <c r="V52" s="18">
        <f t="shared" si="25"/>
        <v>0</v>
      </c>
      <c r="W52" s="18">
        <f t="shared" si="25"/>
        <v>2050</v>
      </c>
      <c r="X52" s="18">
        <f t="shared" si="25"/>
        <v>0</v>
      </c>
      <c r="Y52" s="18">
        <f t="shared" si="25"/>
        <v>0</v>
      </c>
      <c r="Z52" s="18">
        <f t="shared" si="25"/>
        <v>0</v>
      </c>
      <c r="AA52" s="18"/>
      <c r="AB52" s="18"/>
      <c r="AC52" s="18"/>
      <c r="AD52" s="18"/>
      <c r="AE52" s="18"/>
      <c r="AF52" s="18"/>
      <c r="AG52" s="38"/>
      <c r="AH52" s="18"/>
      <c r="AI52" s="38"/>
    </row>
    <row r="53" s="2" customFormat="1" ht="247.5" spans="1:42">
      <c r="A53" s="18">
        <v>1</v>
      </c>
      <c r="B53" s="25" t="s">
        <v>232</v>
      </c>
      <c r="C53" s="50" t="s">
        <v>88</v>
      </c>
      <c r="D53" s="38"/>
      <c r="E53" s="38" t="s">
        <v>233</v>
      </c>
      <c r="F53" s="18" t="s">
        <v>234</v>
      </c>
      <c r="G53" s="18">
        <v>150</v>
      </c>
      <c r="H53" s="18" t="s">
        <v>55</v>
      </c>
      <c r="I53" s="18" t="s">
        <v>80</v>
      </c>
      <c r="J53" s="38"/>
      <c r="K53" s="18" t="s">
        <v>91</v>
      </c>
      <c r="L53" s="18">
        <v>0</v>
      </c>
      <c r="M53" s="18" t="s">
        <v>235</v>
      </c>
      <c r="N53" s="18">
        <v>0</v>
      </c>
      <c r="O53" s="18">
        <v>50</v>
      </c>
      <c r="P53" s="18">
        <v>50</v>
      </c>
      <c r="Q53" s="18">
        <v>0</v>
      </c>
      <c r="R53" s="18">
        <v>0</v>
      </c>
      <c r="S53" s="18">
        <v>0</v>
      </c>
      <c r="T53" s="18">
        <v>0</v>
      </c>
      <c r="U53" s="18">
        <v>0</v>
      </c>
      <c r="V53" s="18">
        <v>0</v>
      </c>
      <c r="W53" s="18">
        <v>50</v>
      </c>
      <c r="X53" s="18">
        <v>0</v>
      </c>
      <c r="Y53" s="18">
        <v>0</v>
      </c>
      <c r="Z53" s="18">
        <v>0</v>
      </c>
      <c r="AA53" s="18"/>
      <c r="AB53" s="18"/>
      <c r="AC53" s="18"/>
      <c r="AD53" s="18"/>
      <c r="AE53" s="18" t="s">
        <v>71</v>
      </c>
      <c r="AF53" s="18" t="s">
        <v>236</v>
      </c>
      <c r="AG53" s="38"/>
      <c r="AH53" s="18"/>
      <c r="AI53" s="38"/>
    </row>
    <row r="54" s="2" customFormat="1" ht="328" customHeight="1" spans="1:42">
      <c r="A54" s="18">
        <v>2</v>
      </c>
      <c r="B54" s="25" t="s">
        <v>237</v>
      </c>
      <c r="C54" s="54" t="s">
        <v>88</v>
      </c>
      <c r="D54" s="38"/>
      <c r="E54" s="38" t="s">
        <v>238</v>
      </c>
      <c r="F54" s="18" t="s">
        <v>234</v>
      </c>
      <c r="G54" s="18">
        <v>6000</v>
      </c>
      <c r="H54" s="18" t="s">
        <v>55</v>
      </c>
      <c r="I54" s="18" t="s">
        <v>80</v>
      </c>
      <c r="J54" s="38" t="s">
        <v>239</v>
      </c>
      <c r="K54" s="18" t="s">
        <v>225</v>
      </c>
      <c r="L54" s="18">
        <v>0</v>
      </c>
      <c r="M54" s="18" t="s">
        <v>240</v>
      </c>
      <c r="N54" s="18">
        <v>0</v>
      </c>
      <c r="O54" s="18">
        <v>2000</v>
      </c>
      <c r="P54" s="18">
        <v>2000</v>
      </c>
      <c r="Q54" s="18">
        <v>0</v>
      </c>
      <c r="R54" s="18">
        <v>0</v>
      </c>
      <c r="S54" s="18">
        <v>0</v>
      </c>
      <c r="T54" s="18">
        <v>0</v>
      </c>
      <c r="U54" s="18">
        <v>0</v>
      </c>
      <c r="V54" s="18">
        <v>0</v>
      </c>
      <c r="W54" s="18">
        <v>2000</v>
      </c>
      <c r="X54" s="18">
        <v>0</v>
      </c>
      <c r="Y54" s="18">
        <v>0</v>
      </c>
      <c r="Z54" s="18">
        <v>0</v>
      </c>
      <c r="AA54" s="18"/>
      <c r="AB54" s="18"/>
      <c r="AC54" s="18"/>
      <c r="AD54" s="18"/>
      <c r="AE54" s="18" t="s">
        <v>135</v>
      </c>
      <c r="AF54" s="18" t="s">
        <v>241</v>
      </c>
      <c r="AG54" s="38" t="s">
        <v>242</v>
      </c>
      <c r="AH54" s="18" t="s">
        <v>243</v>
      </c>
      <c r="AI54" s="38"/>
    </row>
    <row r="55" s="2" customFormat="1" ht="30" customHeight="1" spans="1:42">
      <c r="A55" s="18" t="s">
        <v>244</v>
      </c>
      <c r="B55" s="46" t="s">
        <v>245</v>
      </c>
      <c r="C55" s="44"/>
      <c r="D55" s="44"/>
      <c r="E55" s="45"/>
      <c r="F55" s="18"/>
      <c r="G55" s="18">
        <f>+G56</f>
        <v>4620</v>
      </c>
      <c r="H55" s="18"/>
      <c r="I55" s="18"/>
      <c r="J55" s="18"/>
      <c r="K55" s="18"/>
      <c r="L55" s="18">
        <f t="shared" ref="L55:Z55" si="26">+L56</f>
        <v>3120</v>
      </c>
      <c r="M55" s="18"/>
      <c r="N55" s="18">
        <f t="shared" si="26"/>
        <v>0</v>
      </c>
      <c r="O55" s="18">
        <f t="shared" si="26"/>
        <v>1500</v>
      </c>
      <c r="P55" s="18">
        <f t="shared" si="26"/>
        <v>1500</v>
      </c>
      <c r="Q55" s="18">
        <f t="shared" si="26"/>
        <v>0</v>
      </c>
      <c r="R55" s="18">
        <f t="shared" si="26"/>
        <v>0</v>
      </c>
      <c r="S55" s="18">
        <f t="shared" si="26"/>
        <v>0</v>
      </c>
      <c r="T55" s="18">
        <f t="shared" si="26"/>
        <v>0</v>
      </c>
      <c r="U55" s="18">
        <f t="shared" si="26"/>
        <v>0</v>
      </c>
      <c r="V55" s="18">
        <f t="shared" si="26"/>
        <v>1500</v>
      </c>
      <c r="W55" s="18">
        <f t="shared" si="26"/>
        <v>0</v>
      </c>
      <c r="X55" s="18">
        <f t="shared" si="26"/>
        <v>0</v>
      </c>
      <c r="Y55" s="18">
        <f t="shared" si="26"/>
        <v>0</v>
      </c>
      <c r="Z55" s="18">
        <f t="shared" si="26"/>
        <v>0</v>
      </c>
      <c r="AA55" s="18"/>
      <c r="AB55" s="18"/>
      <c r="AC55" s="18"/>
      <c r="AD55" s="18"/>
      <c r="AE55" s="18"/>
      <c r="AF55" s="18"/>
      <c r="AG55" s="38"/>
      <c r="AH55" s="18"/>
      <c r="AI55" s="38"/>
    </row>
    <row r="56" s="2" customFormat="1" ht="30" customHeight="1" spans="1:42">
      <c r="A56" s="18"/>
      <c r="B56" s="46" t="s">
        <v>63</v>
      </c>
      <c r="C56" s="44"/>
      <c r="D56" s="44"/>
      <c r="E56" s="45"/>
      <c r="F56" s="18"/>
      <c r="G56" s="18">
        <f>+SUM(G57:G58)</f>
        <v>4620</v>
      </c>
      <c r="H56" s="18"/>
      <c r="I56" s="18"/>
      <c r="J56" s="18"/>
      <c r="K56" s="18"/>
      <c r="L56" s="18">
        <f t="shared" ref="L56:Z56" si="27">+SUM(L57:L58)</f>
        <v>3120</v>
      </c>
      <c r="M56" s="18"/>
      <c r="N56" s="18">
        <f t="shared" si="27"/>
        <v>0</v>
      </c>
      <c r="O56" s="18">
        <f t="shared" si="27"/>
        <v>1500</v>
      </c>
      <c r="P56" s="18">
        <f t="shared" si="27"/>
        <v>1500</v>
      </c>
      <c r="Q56" s="18">
        <f t="shared" si="27"/>
        <v>0</v>
      </c>
      <c r="R56" s="18">
        <f t="shared" si="27"/>
        <v>0</v>
      </c>
      <c r="S56" s="18">
        <f t="shared" si="27"/>
        <v>0</v>
      </c>
      <c r="T56" s="18">
        <f t="shared" si="27"/>
        <v>0</v>
      </c>
      <c r="U56" s="18">
        <f t="shared" si="27"/>
        <v>0</v>
      </c>
      <c r="V56" s="18">
        <f t="shared" si="27"/>
        <v>1500</v>
      </c>
      <c r="W56" s="18">
        <f t="shared" si="27"/>
        <v>0</v>
      </c>
      <c r="X56" s="18">
        <f t="shared" si="27"/>
        <v>0</v>
      </c>
      <c r="Y56" s="18">
        <f t="shared" si="27"/>
        <v>0</v>
      </c>
      <c r="Z56" s="18">
        <f t="shared" si="27"/>
        <v>0</v>
      </c>
      <c r="AA56" s="18"/>
      <c r="AB56" s="18"/>
      <c r="AC56" s="18"/>
      <c r="AD56" s="18"/>
      <c r="AE56" s="18"/>
      <c r="AF56" s="18"/>
      <c r="AG56" s="38"/>
      <c r="AH56" s="18"/>
      <c r="AI56" s="38"/>
    </row>
    <row r="57" s="2" customFormat="1" ht="135" spans="1:42">
      <c r="A57" s="18">
        <v>1</v>
      </c>
      <c r="B57" s="25" t="s">
        <v>246</v>
      </c>
      <c r="C57" s="50" t="s">
        <v>247</v>
      </c>
      <c r="D57" s="38"/>
      <c r="E57" s="39" t="s">
        <v>248</v>
      </c>
      <c r="F57" s="18" t="s">
        <v>249</v>
      </c>
      <c r="G57" s="18">
        <v>920</v>
      </c>
      <c r="H57" s="18" t="s">
        <v>79</v>
      </c>
      <c r="I57" s="18" t="s">
        <v>250</v>
      </c>
      <c r="J57" s="38" t="s">
        <v>251</v>
      </c>
      <c r="K57" s="18" t="s">
        <v>69</v>
      </c>
      <c r="L57" s="18">
        <v>420</v>
      </c>
      <c r="M57" s="18" t="s">
        <v>70</v>
      </c>
      <c r="N57" s="18">
        <v>0</v>
      </c>
      <c r="O57" s="18">
        <v>500</v>
      </c>
      <c r="P57" s="18">
        <v>500</v>
      </c>
      <c r="Q57" s="18">
        <v>0</v>
      </c>
      <c r="R57" s="18">
        <v>0</v>
      </c>
      <c r="S57" s="18">
        <v>0</v>
      </c>
      <c r="T57" s="18">
        <v>0</v>
      </c>
      <c r="U57" s="18">
        <v>0</v>
      </c>
      <c r="V57" s="18">
        <v>500</v>
      </c>
      <c r="W57" s="18">
        <v>0</v>
      </c>
      <c r="X57" s="18">
        <v>0</v>
      </c>
      <c r="Y57" s="18">
        <v>0</v>
      </c>
      <c r="Z57" s="18">
        <v>0</v>
      </c>
      <c r="AA57" s="18"/>
      <c r="AB57" s="18"/>
      <c r="AC57" s="18"/>
      <c r="AD57" s="18"/>
      <c r="AE57" s="18" t="s">
        <v>252</v>
      </c>
      <c r="AF57" s="18" t="s">
        <v>253</v>
      </c>
      <c r="AG57" s="38"/>
      <c r="AH57" s="18" t="s">
        <v>254</v>
      </c>
      <c r="AI57" s="38"/>
      <c r="AJ57" s="2">
        <f>+G57</f>
        <v>920</v>
      </c>
      <c r="AK57" s="2">
        <f>+V57</f>
        <v>500</v>
      </c>
    </row>
    <row r="58" s="2" customFormat="1" ht="135" spans="1:42">
      <c r="A58" s="18">
        <v>2</v>
      </c>
      <c r="B58" s="25" t="s">
        <v>255</v>
      </c>
      <c r="C58" s="50" t="s">
        <v>247</v>
      </c>
      <c r="D58" s="38"/>
      <c r="E58" s="53" t="s">
        <v>256</v>
      </c>
      <c r="F58" s="18" t="s">
        <v>66</v>
      </c>
      <c r="G58" s="18">
        <v>3700</v>
      </c>
      <c r="H58" s="18" t="s">
        <v>257</v>
      </c>
      <c r="I58" s="18" t="s">
        <v>250</v>
      </c>
      <c r="J58" s="38" t="s">
        <v>258</v>
      </c>
      <c r="K58" s="18" t="s">
        <v>69</v>
      </c>
      <c r="L58" s="18">
        <v>2700</v>
      </c>
      <c r="M58" s="18" t="s">
        <v>259</v>
      </c>
      <c r="N58" s="18">
        <v>0</v>
      </c>
      <c r="O58" s="18">
        <v>1000</v>
      </c>
      <c r="P58" s="18">
        <v>1000</v>
      </c>
      <c r="Q58" s="18">
        <v>0</v>
      </c>
      <c r="R58" s="18">
        <v>0</v>
      </c>
      <c r="S58" s="18">
        <v>0</v>
      </c>
      <c r="T58" s="18">
        <v>0</v>
      </c>
      <c r="U58" s="18">
        <v>0</v>
      </c>
      <c r="V58" s="18">
        <f>+P58</f>
        <v>1000</v>
      </c>
      <c r="W58" s="18">
        <v>0</v>
      </c>
      <c r="X58" s="18">
        <v>0</v>
      </c>
      <c r="Y58" s="18">
        <v>0</v>
      </c>
      <c r="Z58" s="18">
        <v>0</v>
      </c>
      <c r="AA58" s="18">
        <v>0</v>
      </c>
      <c r="AB58" s="18"/>
      <c r="AC58" s="18"/>
      <c r="AD58" s="18"/>
      <c r="AE58" s="18" t="s">
        <v>252</v>
      </c>
      <c r="AF58" s="18" t="s">
        <v>260</v>
      </c>
      <c r="AG58" s="38"/>
      <c r="AH58" s="18" t="s">
        <v>261</v>
      </c>
      <c r="AI58" s="38"/>
      <c r="AJ58" s="2">
        <f>+G58</f>
        <v>3700</v>
      </c>
      <c r="AK58" s="2">
        <f>+V58</f>
        <v>1000</v>
      </c>
    </row>
    <row r="59" s="3" customFormat="1" ht="39.95" customHeight="1" spans="1:42">
      <c r="A59" s="32" t="s">
        <v>262</v>
      </c>
      <c r="B59" s="33" t="s">
        <v>263</v>
      </c>
      <c r="C59" s="34"/>
      <c r="D59" s="34"/>
      <c r="E59" s="35"/>
      <c r="F59" s="36"/>
      <c r="G59" s="18">
        <f>+G60+G65+G68</f>
        <v>36373</v>
      </c>
      <c r="H59" s="18"/>
      <c r="I59" s="18"/>
      <c r="J59" s="18"/>
      <c r="K59" s="18"/>
      <c r="L59" s="18">
        <f t="shared" ref="L59:Z59" si="28">+L60+L65+L68</f>
        <v>10325</v>
      </c>
      <c r="M59" s="18"/>
      <c r="N59" s="18">
        <f t="shared" si="28"/>
        <v>0</v>
      </c>
      <c r="O59" s="18">
        <f t="shared" si="28"/>
        <v>10505</v>
      </c>
      <c r="P59" s="18">
        <f t="shared" si="28"/>
        <v>10505</v>
      </c>
      <c r="Q59" s="18">
        <f t="shared" si="28"/>
        <v>4499</v>
      </c>
      <c r="R59" s="18">
        <f t="shared" si="28"/>
        <v>2657</v>
      </c>
      <c r="S59" s="18">
        <f t="shared" si="28"/>
        <v>0</v>
      </c>
      <c r="T59" s="18">
        <f t="shared" si="28"/>
        <v>0</v>
      </c>
      <c r="U59" s="18">
        <f t="shared" si="28"/>
        <v>0</v>
      </c>
      <c r="V59" s="18">
        <f t="shared" si="28"/>
        <v>2649</v>
      </c>
      <c r="W59" s="18">
        <f t="shared" si="28"/>
        <v>280</v>
      </c>
      <c r="X59" s="18">
        <f t="shared" si="28"/>
        <v>0</v>
      </c>
      <c r="Y59" s="18">
        <f t="shared" si="28"/>
        <v>420</v>
      </c>
      <c r="Z59" s="18">
        <f t="shared" si="28"/>
        <v>0</v>
      </c>
      <c r="AA59" s="36"/>
      <c r="AB59" s="36"/>
      <c r="AC59" s="36"/>
      <c r="AD59" s="36"/>
      <c r="AE59" s="36"/>
      <c r="AF59" s="36"/>
      <c r="AG59" s="37"/>
      <c r="AH59" s="36"/>
      <c r="AI59" s="37"/>
    </row>
    <row r="60" s="2" customFormat="1" ht="30" customHeight="1" spans="1:42">
      <c r="A60" s="18" t="s">
        <v>61</v>
      </c>
      <c r="B60" s="46" t="s">
        <v>264</v>
      </c>
      <c r="C60" s="44"/>
      <c r="D60" s="44"/>
      <c r="E60" s="45"/>
      <c r="F60" s="23"/>
      <c r="G60" s="23">
        <f>+G61+G63</f>
        <v>23915</v>
      </c>
      <c r="H60" s="23"/>
      <c r="I60" s="23"/>
      <c r="J60" s="23"/>
      <c r="K60" s="23"/>
      <c r="L60" s="23">
        <f t="shared" ref="L60:Z60" si="29">+L61+L63</f>
        <v>3687</v>
      </c>
      <c r="M60" s="23"/>
      <c r="N60" s="23">
        <f t="shared" si="29"/>
        <v>0</v>
      </c>
      <c r="O60" s="23">
        <f t="shared" si="29"/>
        <v>8998</v>
      </c>
      <c r="P60" s="23">
        <f t="shared" si="29"/>
        <v>8998</v>
      </c>
      <c r="Q60" s="23">
        <f t="shared" si="29"/>
        <v>4499</v>
      </c>
      <c r="R60" s="23">
        <f t="shared" si="29"/>
        <v>2250</v>
      </c>
      <c r="S60" s="23">
        <f t="shared" si="29"/>
        <v>0</v>
      </c>
      <c r="T60" s="23">
        <f t="shared" si="29"/>
        <v>0</v>
      </c>
      <c r="U60" s="23">
        <f t="shared" si="29"/>
        <v>0</v>
      </c>
      <c r="V60" s="23">
        <f t="shared" si="29"/>
        <v>2249</v>
      </c>
      <c r="W60" s="23">
        <f t="shared" si="29"/>
        <v>0</v>
      </c>
      <c r="X60" s="23">
        <f t="shared" si="29"/>
        <v>0</v>
      </c>
      <c r="Y60" s="23">
        <f t="shared" si="29"/>
        <v>0</v>
      </c>
      <c r="Z60" s="23">
        <f t="shared" si="29"/>
        <v>0</v>
      </c>
      <c r="AA60" s="23"/>
      <c r="AB60" s="23"/>
      <c r="AC60" s="23"/>
      <c r="AD60" s="23"/>
      <c r="AE60" s="23"/>
      <c r="AF60" s="23"/>
      <c r="AG60" s="55"/>
      <c r="AH60" s="23"/>
      <c r="AI60" s="55"/>
    </row>
    <row r="61" s="2" customFormat="1" ht="30" customHeight="1" spans="1:42">
      <c r="A61" s="18"/>
      <c r="B61" s="46" t="s">
        <v>63</v>
      </c>
      <c r="C61" s="44"/>
      <c r="D61" s="44"/>
      <c r="E61" s="45"/>
      <c r="F61" s="18"/>
      <c r="G61" s="18">
        <f>+SUM(G62)</f>
        <v>12685</v>
      </c>
      <c r="H61" s="18"/>
      <c r="I61" s="18"/>
      <c r="J61" s="18"/>
      <c r="K61" s="18"/>
      <c r="L61" s="18">
        <f t="shared" ref="L61:Z61" si="30">+SUM(L62)</f>
        <v>3687</v>
      </c>
      <c r="M61" s="18"/>
      <c r="N61" s="18">
        <f t="shared" si="30"/>
        <v>0</v>
      </c>
      <c r="O61" s="18">
        <f t="shared" si="30"/>
        <v>8998</v>
      </c>
      <c r="P61" s="18">
        <f t="shared" si="30"/>
        <v>8998</v>
      </c>
      <c r="Q61" s="18">
        <f t="shared" si="30"/>
        <v>4499</v>
      </c>
      <c r="R61" s="18">
        <f t="shared" si="30"/>
        <v>2250</v>
      </c>
      <c r="S61" s="18">
        <f t="shared" si="30"/>
        <v>0</v>
      </c>
      <c r="T61" s="18">
        <f t="shared" si="30"/>
        <v>0</v>
      </c>
      <c r="U61" s="18">
        <f t="shared" si="30"/>
        <v>0</v>
      </c>
      <c r="V61" s="18">
        <f t="shared" si="30"/>
        <v>2249</v>
      </c>
      <c r="W61" s="18">
        <f t="shared" si="30"/>
        <v>0</v>
      </c>
      <c r="X61" s="18">
        <f t="shared" si="30"/>
        <v>0</v>
      </c>
      <c r="Y61" s="18">
        <f t="shared" si="30"/>
        <v>0</v>
      </c>
      <c r="Z61" s="18">
        <f t="shared" si="30"/>
        <v>0</v>
      </c>
      <c r="AA61" s="18"/>
      <c r="AB61" s="18"/>
      <c r="AC61" s="18"/>
      <c r="AD61" s="18"/>
      <c r="AE61" s="18"/>
      <c r="AF61" s="18"/>
      <c r="AG61" s="38"/>
      <c r="AH61" s="18"/>
      <c r="AI61" s="38"/>
    </row>
    <row r="62" s="5" customFormat="1" ht="180" spans="1:42">
      <c r="A62" s="20">
        <v>1</v>
      </c>
      <c r="B62" s="51" t="s">
        <v>265</v>
      </c>
      <c r="C62" s="20" t="s">
        <v>52</v>
      </c>
      <c r="D62" s="20" t="s">
        <v>266</v>
      </c>
      <c r="E62" s="51" t="s">
        <v>267</v>
      </c>
      <c r="F62" s="20" t="s">
        <v>159</v>
      </c>
      <c r="G62" s="20">
        <v>12685</v>
      </c>
      <c r="H62" s="20" t="s">
        <v>55</v>
      </c>
      <c r="I62" s="20" t="s">
        <v>268</v>
      </c>
      <c r="J62" s="20" t="s">
        <v>269</v>
      </c>
      <c r="K62" s="20" t="s">
        <v>270</v>
      </c>
      <c r="L62" s="20">
        <v>3687</v>
      </c>
      <c r="M62" s="20" t="s">
        <v>70</v>
      </c>
      <c r="N62" s="20">
        <v>0</v>
      </c>
      <c r="O62" s="20">
        <v>8998</v>
      </c>
      <c r="P62" s="20">
        <f>+O62</f>
        <v>8998</v>
      </c>
      <c r="Q62" s="20">
        <v>4499</v>
      </c>
      <c r="R62" s="20">
        <v>2250</v>
      </c>
      <c r="S62" s="20">
        <v>0</v>
      </c>
      <c r="T62" s="20">
        <v>0</v>
      </c>
      <c r="U62" s="20">
        <v>0</v>
      </c>
      <c r="V62" s="20">
        <v>2249</v>
      </c>
      <c r="W62" s="20">
        <v>0</v>
      </c>
      <c r="X62" s="20">
        <v>0</v>
      </c>
      <c r="Y62" s="20">
        <v>0</v>
      </c>
      <c r="Z62" s="20">
        <v>0</v>
      </c>
      <c r="AA62" s="20">
        <v>1590</v>
      </c>
      <c r="AB62" s="20">
        <f>+R62</f>
        <v>2250</v>
      </c>
      <c r="AC62" s="20"/>
      <c r="AD62" s="20"/>
      <c r="AE62" s="20" t="s">
        <v>271</v>
      </c>
      <c r="AF62" s="20" t="s">
        <v>272</v>
      </c>
      <c r="AG62" s="51"/>
      <c r="AH62" s="18" t="s">
        <v>273</v>
      </c>
      <c r="AI62" s="38"/>
      <c r="AJ62" s="21">
        <f>+G62*0.25</f>
        <v>3171.25</v>
      </c>
      <c r="AK62" s="21">
        <f>+V62</f>
        <v>2249</v>
      </c>
      <c r="AL62" s="56"/>
      <c r="AM62" s="56"/>
      <c r="AP62" s="56"/>
    </row>
    <row r="63" s="2" customFormat="1" ht="30" customHeight="1" spans="1:42">
      <c r="A63" s="18"/>
      <c r="B63" s="46" t="s">
        <v>86</v>
      </c>
      <c r="C63" s="44"/>
      <c r="D63" s="44"/>
      <c r="E63" s="45"/>
      <c r="F63" s="18"/>
      <c r="G63" s="18">
        <f>+SUM(G64)</f>
        <v>11230</v>
      </c>
      <c r="H63" s="18"/>
      <c r="I63" s="18"/>
      <c r="J63" s="18"/>
      <c r="K63" s="18"/>
      <c r="L63" s="18">
        <f t="shared" ref="L63:Z63" si="31">+SUM(L64)</f>
        <v>0</v>
      </c>
      <c r="M63" s="18"/>
      <c r="N63" s="18">
        <f t="shared" si="31"/>
        <v>0</v>
      </c>
      <c r="O63" s="18">
        <f t="shared" si="31"/>
        <v>0</v>
      </c>
      <c r="P63" s="18">
        <f t="shared" si="31"/>
        <v>0</v>
      </c>
      <c r="Q63" s="18">
        <f t="shared" si="31"/>
        <v>0</v>
      </c>
      <c r="R63" s="18">
        <f t="shared" si="31"/>
        <v>0</v>
      </c>
      <c r="S63" s="18">
        <f t="shared" si="31"/>
        <v>0</v>
      </c>
      <c r="T63" s="18">
        <f t="shared" si="31"/>
        <v>0</v>
      </c>
      <c r="U63" s="18">
        <f t="shared" si="31"/>
        <v>0</v>
      </c>
      <c r="V63" s="18">
        <f t="shared" si="31"/>
        <v>0</v>
      </c>
      <c r="W63" s="18">
        <f t="shared" si="31"/>
        <v>0</v>
      </c>
      <c r="X63" s="18">
        <f t="shared" si="31"/>
        <v>0</v>
      </c>
      <c r="Y63" s="18">
        <f t="shared" si="31"/>
        <v>0</v>
      </c>
      <c r="Z63" s="18">
        <f t="shared" si="31"/>
        <v>0</v>
      </c>
      <c r="AA63" s="18"/>
      <c r="AB63" s="18"/>
      <c r="AC63" s="18"/>
      <c r="AD63" s="18"/>
      <c r="AE63" s="18"/>
      <c r="AF63" s="18"/>
      <c r="AG63" s="38"/>
      <c r="AH63" s="18"/>
      <c r="AI63" s="38"/>
    </row>
    <row r="64" s="5" customFormat="1" ht="238" customHeight="1" spans="1:42">
      <c r="A64" s="20">
        <v>1</v>
      </c>
      <c r="B64" s="51" t="s">
        <v>274</v>
      </c>
      <c r="C64" s="20" t="s">
        <v>121</v>
      </c>
      <c r="D64" s="20" t="s">
        <v>266</v>
      </c>
      <c r="E64" s="51" t="s">
        <v>275</v>
      </c>
      <c r="F64" s="20" t="s">
        <v>102</v>
      </c>
      <c r="G64" s="20">
        <v>11230</v>
      </c>
      <c r="H64" s="20" t="s">
        <v>55</v>
      </c>
      <c r="I64" s="20"/>
      <c r="J64" s="20"/>
      <c r="K64" s="57" t="s">
        <v>111</v>
      </c>
      <c r="L64" s="20"/>
      <c r="M64" s="18" t="s">
        <v>123</v>
      </c>
      <c r="N64" s="20"/>
      <c r="O64" s="20"/>
      <c r="P64" s="20"/>
      <c r="Q64" s="20"/>
      <c r="R64" s="20"/>
      <c r="S64" s="20"/>
      <c r="T64" s="20"/>
      <c r="U64" s="20"/>
      <c r="V64" s="20"/>
      <c r="W64" s="20"/>
      <c r="X64" s="20"/>
      <c r="Y64" s="20"/>
      <c r="Z64" s="20"/>
      <c r="AA64" s="20">
        <v>1605</v>
      </c>
      <c r="AB64" s="20">
        <v>2808</v>
      </c>
      <c r="AC64" s="20">
        <v>2808</v>
      </c>
      <c r="AD64" s="20">
        <v>2807</v>
      </c>
      <c r="AE64" s="18" t="s">
        <v>271</v>
      </c>
      <c r="AF64" s="18" t="s">
        <v>272</v>
      </c>
      <c r="AG64" s="38" t="s">
        <v>276</v>
      </c>
      <c r="AH64" s="18" t="s">
        <v>277</v>
      </c>
      <c r="AI64" s="39" t="s">
        <v>278</v>
      </c>
      <c r="AJ64" s="21"/>
      <c r="AK64" s="58"/>
      <c r="AL64" s="56"/>
      <c r="AM64" s="56"/>
      <c r="AP64" s="56"/>
    </row>
    <row r="65" s="2" customFormat="1" ht="30" customHeight="1" spans="1:37">
      <c r="A65" s="59" t="s">
        <v>279</v>
      </c>
      <c r="B65" s="46" t="s">
        <v>280</v>
      </c>
      <c r="C65" s="44"/>
      <c r="D65" s="44"/>
      <c r="E65" s="45"/>
      <c r="F65" s="18"/>
      <c r="G65" s="18">
        <f>+G66</f>
        <v>7095</v>
      </c>
      <c r="H65" s="18"/>
      <c r="I65" s="18"/>
      <c r="J65" s="18"/>
      <c r="K65" s="18"/>
      <c r="L65" s="18">
        <f t="shared" ref="L65:Z65" si="32">+L66</f>
        <v>6288</v>
      </c>
      <c r="M65" s="18"/>
      <c r="N65" s="18">
        <f t="shared" si="32"/>
        <v>0</v>
      </c>
      <c r="O65" s="18">
        <f t="shared" si="32"/>
        <v>807</v>
      </c>
      <c r="P65" s="18">
        <f t="shared" si="32"/>
        <v>807</v>
      </c>
      <c r="Q65" s="18">
        <f t="shared" si="32"/>
        <v>0</v>
      </c>
      <c r="R65" s="18">
        <f t="shared" si="32"/>
        <v>407</v>
      </c>
      <c r="S65" s="18">
        <f t="shared" si="32"/>
        <v>0</v>
      </c>
      <c r="T65" s="18">
        <f t="shared" si="32"/>
        <v>0</v>
      </c>
      <c r="U65" s="18">
        <f t="shared" si="32"/>
        <v>0</v>
      </c>
      <c r="V65" s="18">
        <f t="shared" si="32"/>
        <v>400</v>
      </c>
      <c r="W65" s="18">
        <f t="shared" si="32"/>
        <v>0</v>
      </c>
      <c r="X65" s="18">
        <f t="shared" si="32"/>
        <v>0</v>
      </c>
      <c r="Y65" s="18">
        <f t="shared" si="32"/>
        <v>0</v>
      </c>
      <c r="Z65" s="18">
        <f t="shared" si="32"/>
        <v>0</v>
      </c>
      <c r="AA65" s="18"/>
      <c r="AB65" s="18"/>
      <c r="AC65" s="18"/>
      <c r="AD65" s="18"/>
      <c r="AE65" s="18"/>
      <c r="AF65" s="18"/>
      <c r="AG65" s="38"/>
      <c r="AH65" s="18"/>
      <c r="AI65" s="38"/>
    </row>
    <row r="66" s="2" customFormat="1" ht="30" customHeight="1" spans="1:37">
      <c r="A66" s="18"/>
      <c r="B66" s="46" t="s">
        <v>63</v>
      </c>
      <c r="C66" s="60"/>
      <c r="D66" s="60"/>
      <c r="E66" s="61"/>
      <c r="F66" s="18"/>
      <c r="G66" s="18">
        <f>+SUM(G67)</f>
        <v>7095</v>
      </c>
      <c r="H66" s="18"/>
      <c r="I66" s="18"/>
      <c r="J66" s="18"/>
      <c r="K66" s="18"/>
      <c r="L66" s="18">
        <f t="shared" ref="L66:Z66" si="33">+SUM(L67)</f>
        <v>6288</v>
      </c>
      <c r="M66" s="18"/>
      <c r="N66" s="18">
        <f t="shared" si="33"/>
        <v>0</v>
      </c>
      <c r="O66" s="18">
        <f t="shared" si="33"/>
        <v>807</v>
      </c>
      <c r="P66" s="18">
        <f t="shared" si="33"/>
        <v>807</v>
      </c>
      <c r="Q66" s="18">
        <f t="shared" si="33"/>
        <v>0</v>
      </c>
      <c r="R66" s="18">
        <f t="shared" si="33"/>
        <v>407</v>
      </c>
      <c r="S66" s="18">
        <f t="shared" si="33"/>
        <v>0</v>
      </c>
      <c r="T66" s="18">
        <f t="shared" si="33"/>
        <v>0</v>
      </c>
      <c r="U66" s="18">
        <f t="shared" si="33"/>
        <v>0</v>
      </c>
      <c r="V66" s="18">
        <f t="shared" si="33"/>
        <v>400</v>
      </c>
      <c r="W66" s="18">
        <f t="shared" si="33"/>
        <v>0</v>
      </c>
      <c r="X66" s="18">
        <f t="shared" si="33"/>
        <v>0</v>
      </c>
      <c r="Y66" s="18">
        <f t="shared" si="33"/>
        <v>0</v>
      </c>
      <c r="Z66" s="18">
        <f t="shared" si="33"/>
        <v>0</v>
      </c>
      <c r="AA66" s="18"/>
      <c r="AB66" s="18"/>
      <c r="AC66" s="18"/>
      <c r="AD66" s="18"/>
      <c r="AE66" s="18"/>
      <c r="AF66" s="18"/>
      <c r="AG66" s="38"/>
      <c r="AH66" s="18"/>
      <c r="AI66" s="38"/>
    </row>
    <row r="67" s="2" customFormat="1" ht="112.5" spans="1:37">
      <c r="A67" s="18">
        <v>1</v>
      </c>
      <c r="B67" s="25" t="s">
        <v>281</v>
      </c>
      <c r="C67" s="23" t="s">
        <v>52</v>
      </c>
      <c r="D67" s="38"/>
      <c r="E67" s="39" t="s">
        <v>282</v>
      </c>
      <c r="F67" s="18" t="s">
        <v>283</v>
      </c>
      <c r="G67" s="18">
        <v>7095</v>
      </c>
      <c r="H67" s="18" t="s">
        <v>55</v>
      </c>
      <c r="I67" s="18" t="s">
        <v>268</v>
      </c>
      <c r="J67" s="38" t="s">
        <v>284</v>
      </c>
      <c r="K67" s="18"/>
      <c r="L67" s="18">
        <v>6288</v>
      </c>
      <c r="M67" s="18" t="s">
        <v>285</v>
      </c>
      <c r="N67" s="18">
        <v>0</v>
      </c>
      <c r="O67" s="18">
        <v>807</v>
      </c>
      <c r="P67" s="18">
        <v>807</v>
      </c>
      <c r="Q67" s="18">
        <v>0</v>
      </c>
      <c r="R67" s="18">
        <v>407</v>
      </c>
      <c r="S67" s="18">
        <v>0</v>
      </c>
      <c r="T67" s="18">
        <v>0</v>
      </c>
      <c r="U67" s="18">
        <v>0</v>
      </c>
      <c r="V67" s="18">
        <v>400</v>
      </c>
      <c r="W67" s="18">
        <v>0</v>
      </c>
      <c r="X67" s="18">
        <v>0</v>
      </c>
      <c r="Y67" s="18">
        <v>0</v>
      </c>
      <c r="Z67" s="18">
        <v>0</v>
      </c>
      <c r="AA67" s="18">
        <v>407</v>
      </c>
      <c r="AB67" s="18">
        <v>407</v>
      </c>
      <c r="AC67" s="18"/>
      <c r="AD67" s="18"/>
      <c r="AE67" s="18" t="s">
        <v>271</v>
      </c>
      <c r="AF67" s="18" t="s">
        <v>286</v>
      </c>
      <c r="AG67" s="38"/>
      <c r="AH67" s="18"/>
      <c r="AI67" s="38"/>
      <c r="AJ67" s="2">
        <f>+G67*0.5</f>
        <v>3547.5</v>
      </c>
      <c r="AK67" s="2">
        <f>+V67</f>
        <v>400</v>
      </c>
    </row>
    <row r="68" s="2" customFormat="1" ht="30" customHeight="1" spans="1:37">
      <c r="A68" s="18" t="s">
        <v>178</v>
      </c>
      <c r="B68" s="46" t="s">
        <v>287</v>
      </c>
      <c r="C68" s="44"/>
      <c r="D68" s="44"/>
      <c r="E68" s="45"/>
      <c r="F68" s="18"/>
      <c r="G68" s="18">
        <f>+G69+G73</f>
        <v>5363</v>
      </c>
      <c r="H68" s="18"/>
      <c r="I68" s="18"/>
      <c r="J68" s="18"/>
      <c r="K68" s="18"/>
      <c r="L68" s="18">
        <f t="shared" ref="L68:Z68" si="34">+L69+L73</f>
        <v>350</v>
      </c>
      <c r="M68" s="18"/>
      <c r="N68" s="18">
        <f t="shared" si="34"/>
        <v>0</v>
      </c>
      <c r="O68" s="18">
        <f t="shared" si="34"/>
        <v>700</v>
      </c>
      <c r="P68" s="18">
        <f t="shared" si="34"/>
        <v>700</v>
      </c>
      <c r="Q68" s="18">
        <f t="shared" si="34"/>
        <v>0</v>
      </c>
      <c r="R68" s="18">
        <f t="shared" si="34"/>
        <v>0</v>
      </c>
      <c r="S68" s="18">
        <f t="shared" si="34"/>
        <v>0</v>
      </c>
      <c r="T68" s="18">
        <f t="shared" si="34"/>
        <v>0</v>
      </c>
      <c r="U68" s="18">
        <f t="shared" si="34"/>
        <v>0</v>
      </c>
      <c r="V68" s="18">
        <f t="shared" si="34"/>
        <v>0</v>
      </c>
      <c r="W68" s="18">
        <f t="shared" si="34"/>
        <v>280</v>
      </c>
      <c r="X68" s="18">
        <f t="shared" si="34"/>
        <v>0</v>
      </c>
      <c r="Y68" s="18">
        <f t="shared" si="34"/>
        <v>420</v>
      </c>
      <c r="Z68" s="18">
        <f t="shared" si="34"/>
        <v>0</v>
      </c>
      <c r="AA68" s="18"/>
      <c r="AB68" s="18"/>
      <c r="AC68" s="18"/>
      <c r="AD68" s="18"/>
      <c r="AE68" s="18"/>
      <c r="AF68" s="18"/>
      <c r="AG68" s="38"/>
      <c r="AH68" s="18"/>
      <c r="AI68" s="38"/>
    </row>
    <row r="69" s="2" customFormat="1" ht="30" customHeight="1" spans="1:37">
      <c r="A69" s="18"/>
      <c r="B69" s="46" t="s">
        <v>63</v>
      </c>
      <c r="C69" s="44"/>
      <c r="D69" s="44"/>
      <c r="E69" s="45"/>
      <c r="F69" s="18"/>
      <c r="G69" s="18">
        <f>+SUM(G70:G72)</f>
        <v>1050</v>
      </c>
      <c r="H69" s="18"/>
      <c r="I69" s="18"/>
      <c r="J69" s="18"/>
      <c r="K69" s="18"/>
      <c r="L69" s="18">
        <f t="shared" ref="L69:Z69" si="35">+SUM(L70:L72)</f>
        <v>350</v>
      </c>
      <c r="M69" s="18"/>
      <c r="N69" s="18">
        <f t="shared" si="35"/>
        <v>0</v>
      </c>
      <c r="O69" s="18">
        <f t="shared" si="35"/>
        <v>700</v>
      </c>
      <c r="P69" s="18">
        <f t="shared" si="35"/>
        <v>700</v>
      </c>
      <c r="Q69" s="18">
        <f t="shared" si="35"/>
        <v>0</v>
      </c>
      <c r="R69" s="18">
        <f t="shared" si="35"/>
        <v>0</v>
      </c>
      <c r="S69" s="18">
        <f t="shared" si="35"/>
        <v>0</v>
      </c>
      <c r="T69" s="18">
        <f t="shared" si="35"/>
        <v>0</v>
      </c>
      <c r="U69" s="18">
        <f t="shared" si="35"/>
        <v>0</v>
      </c>
      <c r="V69" s="18">
        <f t="shared" si="35"/>
        <v>0</v>
      </c>
      <c r="W69" s="18">
        <f t="shared" si="35"/>
        <v>280</v>
      </c>
      <c r="X69" s="18">
        <f t="shared" si="35"/>
        <v>0</v>
      </c>
      <c r="Y69" s="18">
        <f t="shared" si="35"/>
        <v>420</v>
      </c>
      <c r="Z69" s="18">
        <f t="shared" si="35"/>
        <v>0</v>
      </c>
      <c r="AA69" s="18"/>
      <c r="AB69" s="18"/>
      <c r="AC69" s="18"/>
      <c r="AD69" s="18"/>
      <c r="AE69" s="18"/>
      <c r="AF69" s="18"/>
      <c r="AG69" s="38"/>
      <c r="AH69" s="18"/>
      <c r="AI69" s="38"/>
    </row>
    <row r="70" s="2" customFormat="1" ht="112.5" spans="1:37">
      <c r="A70" s="18">
        <v>1</v>
      </c>
      <c r="B70" s="25" t="s">
        <v>288</v>
      </c>
      <c r="C70" s="23" t="s">
        <v>52</v>
      </c>
      <c r="D70" s="38"/>
      <c r="E70" s="53" t="s">
        <v>289</v>
      </c>
      <c r="F70" s="18" t="s">
        <v>159</v>
      </c>
      <c r="G70" s="18">
        <v>350</v>
      </c>
      <c r="H70" s="18" t="s">
        <v>79</v>
      </c>
      <c r="I70" s="18" t="s">
        <v>80</v>
      </c>
      <c r="J70" s="38"/>
      <c r="K70" s="18" t="s">
        <v>160</v>
      </c>
      <c r="L70" s="18">
        <v>70</v>
      </c>
      <c r="M70" s="18" t="s">
        <v>259</v>
      </c>
      <c r="N70" s="18">
        <v>0</v>
      </c>
      <c r="O70" s="18">
        <f>G70-L70</f>
        <v>280</v>
      </c>
      <c r="P70" s="18">
        <f>N70+O70</f>
        <v>280</v>
      </c>
      <c r="Q70" s="18">
        <v>0</v>
      </c>
      <c r="R70" s="18">
        <v>0</v>
      </c>
      <c r="S70" s="18">
        <v>0</v>
      </c>
      <c r="T70" s="18">
        <v>0</v>
      </c>
      <c r="U70" s="18">
        <v>0</v>
      </c>
      <c r="V70" s="18">
        <v>0</v>
      </c>
      <c r="W70" s="18">
        <v>280</v>
      </c>
      <c r="X70" s="18">
        <v>0</v>
      </c>
      <c r="Y70" s="18">
        <v>0</v>
      </c>
      <c r="Z70" s="18">
        <v>0</v>
      </c>
      <c r="AA70" s="18"/>
      <c r="AB70" s="18"/>
      <c r="AC70" s="18"/>
      <c r="AD70" s="18"/>
      <c r="AE70" s="18" t="s">
        <v>105</v>
      </c>
      <c r="AF70" s="18" t="s">
        <v>290</v>
      </c>
      <c r="AG70" s="38" t="s">
        <v>291</v>
      </c>
      <c r="AH70" s="18" t="s">
        <v>292</v>
      </c>
      <c r="AI70" s="38"/>
    </row>
    <row r="71" s="2" customFormat="1" ht="112.5" spans="1:37">
      <c r="A71" s="18">
        <v>2</v>
      </c>
      <c r="B71" s="25" t="s">
        <v>293</v>
      </c>
      <c r="C71" s="23" t="s">
        <v>52</v>
      </c>
      <c r="D71" s="38"/>
      <c r="E71" s="39" t="s">
        <v>294</v>
      </c>
      <c r="F71" s="18" t="s">
        <v>159</v>
      </c>
      <c r="G71" s="18">
        <v>200</v>
      </c>
      <c r="H71" s="18" t="s">
        <v>79</v>
      </c>
      <c r="I71" s="18" t="s">
        <v>295</v>
      </c>
      <c r="J71" s="38"/>
      <c r="K71" s="18" t="s">
        <v>160</v>
      </c>
      <c r="L71" s="18">
        <v>80</v>
      </c>
      <c r="M71" s="18" t="s">
        <v>259</v>
      </c>
      <c r="N71" s="18">
        <v>0</v>
      </c>
      <c r="O71" s="18">
        <v>120</v>
      </c>
      <c r="P71" s="18">
        <v>120</v>
      </c>
      <c r="Q71" s="18">
        <v>0</v>
      </c>
      <c r="R71" s="18">
        <v>0</v>
      </c>
      <c r="S71" s="18">
        <v>0</v>
      </c>
      <c r="T71" s="18">
        <v>0</v>
      </c>
      <c r="U71" s="18">
        <v>0</v>
      </c>
      <c r="V71" s="18">
        <v>0</v>
      </c>
      <c r="W71" s="18">
        <v>0</v>
      </c>
      <c r="X71" s="18">
        <v>0</v>
      </c>
      <c r="Y71" s="18">
        <v>120</v>
      </c>
      <c r="Z71" s="18">
        <v>0</v>
      </c>
      <c r="AA71" s="18"/>
      <c r="AB71" s="18"/>
      <c r="AC71" s="18"/>
      <c r="AD71" s="18"/>
      <c r="AE71" s="18" t="s">
        <v>296</v>
      </c>
      <c r="AF71" s="18" t="s">
        <v>297</v>
      </c>
      <c r="AG71" s="38"/>
      <c r="AH71" s="18" t="s">
        <v>298</v>
      </c>
      <c r="AI71" s="38"/>
    </row>
    <row r="72" s="2" customFormat="1" ht="135" spans="1:37">
      <c r="A72" s="18">
        <v>3</v>
      </c>
      <c r="B72" s="25" t="s">
        <v>299</v>
      </c>
      <c r="C72" s="23" t="s">
        <v>52</v>
      </c>
      <c r="D72" s="38"/>
      <c r="E72" s="39" t="s">
        <v>300</v>
      </c>
      <c r="F72" s="18" t="s">
        <v>159</v>
      </c>
      <c r="G72" s="18">
        <v>500</v>
      </c>
      <c r="H72" s="18" t="s">
        <v>79</v>
      </c>
      <c r="I72" s="18" t="s">
        <v>295</v>
      </c>
      <c r="J72" s="38"/>
      <c r="K72" s="18" t="s">
        <v>160</v>
      </c>
      <c r="L72" s="18">
        <v>200</v>
      </c>
      <c r="M72" s="18" t="s">
        <v>70</v>
      </c>
      <c r="N72" s="18">
        <v>0</v>
      </c>
      <c r="O72" s="18">
        <v>300</v>
      </c>
      <c r="P72" s="18">
        <f>+O72</f>
        <v>300</v>
      </c>
      <c r="Q72" s="18">
        <v>0</v>
      </c>
      <c r="R72" s="18">
        <v>0</v>
      </c>
      <c r="S72" s="18">
        <v>0</v>
      </c>
      <c r="T72" s="18">
        <v>0</v>
      </c>
      <c r="U72" s="18">
        <v>0</v>
      </c>
      <c r="V72" s="18">
        <v>0</v>
      </c>
      <c r="W72" s="18">
        <v>0</v>
      </c>
      <c r="X72" s="18">
        <v>0</v>
      </c>
      <c r="Y72" s="18">
        <f>+P72</f>
        <v>300</v>
      </c>
      <c r="Z72" s="18">
        <v>0</v>
      </c>
      <c r="AA72" s="18"/>
      <c r="AB72" s="18"/>
      <c r="AC72" s="18"/>
      <c r="AD72" s="18"/>
      <c r="AE72" s="18" t="s">
        <v>301</v>
      </c>
      <c r="AF72" s="18" t="s">
        <v>302</v>
      </c>
      <c r="AG72" s="38" t="s">
        <v>303</v>
      </c>
      <c r="AH72" s="18" t="s">
        <v>304</v>
      </c>
      <c r="AI72" s="38"/>
    </row>
    <row r="73" s="2" customFormat="1" ht="30" customHeight="1" spans="1:37">
      <c r="A73" s="18"/>
      <c r="B73" s="46" t="s">
        <v>86</v>
      </c>
      <c r="C73" s="44"/>
      <c r="D73" s="44"/>
      <c r="E73" s="45"/>
      <c r="F73" s="18"/>
      <c r="G73" s="18">
        <f>+SUM(G74:G83)</f>
        <v>4313</v>
      </c>
      <c r="H73" s="18"/>
      <c r="I73" s="18"/>
      <c r="J73" s="18"/>
      <c r="K73" s="18"/>
      <c r="L73" s="18">
        <f t="shared" ref="L73:Z73" si="36">+SUM(L74:L83)</f>
        <v>0</v>
      </c>
      <c r="M73" s="18"/>
      <c r="N73" s="18">
        <f t="shared" si="36"/>
        <v>0</v>
      </c>
      <c r="O73" s="18">
        <f t="shared" si="36"/>
        <v>0</v>
      </c>
      <c r="P73" s="18">
        <f t="shared" si="36"/>
        <v>0</v>
      </c>
      <c r="Q73" s="18">
        <f t="shared" si="36"/>
        <v>0</v>
      </c>
      <c r="R73" s="18">
        <f t="shared" si="36"/>
        <v>0</v>
      </c>
      <c r="S73" s="18">
        <f t="shared" si="36"/>
        <v>0</v>
      </c>
      <c r="T73" s="18">
        <f t="shared" si="36"/>
        <v>0</v>
      </c>
      <c r="U73" s="18">
        <f t="shared" si="36"/>
        <v>0</v>
      </c>
      <c r="V73" s="18">
        <f t="shared" si="36"/>
        <v>0</v>
      </c>
      <c r="W73" s="18">
        <f t="shared" si="36"/>
        <v>0</v>
      </c>
      <c r="X73" s="18">
        <f t="shared" si="36"/>
        <v>0</v>
      </c>
      <c r="Y73" s="18">
        <f t="shared" si="36"/>
        <v>0</v>
      </c>
      <c r="Z73" s="18">
        <f t="shared" si="36"/>
        <v>0</v>
      </c>
      <c r="AA73" s="18"/>
      <c r="AB73" s="18"/>
      <c r="AC73" s="18"/>
      <c r="AD73" s="18"/>
      <c r="AE73" s="18"/>
      <c r="AF73" s="18"/>
      <c r="AG73" s="38"/>
      <c r="AH73" s="18"/>
      <c r="AI73" s="38"/>
    </row>
    <row r="74" s="2" customFormat="1" ht="67.5" spans="1:37">
      <c r="A74" s="18">
        <v>1</v>
      </c>
      <c r="B74" s="25" t="s">
        <v>305</v>
      </c>
      <c r="C74" s="23" t="s">
        <v>109</v>
      </c>
      <c r="D74" s="38"/>
      <c r="E74" s="39" t="s">
        <v>306</v>
      </c>
      <c r="F74" s="18" t="s">
        <v>307</v>
      </c>
      <c r="G74" s="18">
        <v>312</v>
      </c>
      <c r="H74" s="18" t="s">
        <v>79</v>
      </c>
      <c r="I74" s="18" t="s">
        <v>90</v>
      </c>
      <c r="J74" s="38"/>
      <c r="K74" s="18" t="s">
        <v>308</v>
      </c>
      <c r="L74" s="18"/>
      <c r="M74" s="18" t="s">
        <v>112</v>
      </c>
      <c r="N74" s="18"/>
      <c r="O74" s="18"/>
      <c r="P74" s="18"/>
      <c r="Q74" s="18"/>
      <c r="R74" s="18"/>
      <c r="S74" s="18"/>
      <c r="T74" s="18"/>
      <c r="U74" s="18"/>
      <c r="V74" s="18"/>
      <c r="W74" s="18"/>
      <c r="X74" s="18"/>
      <c r="Y74" s="18"/>
      <c r="Z74" s="18"/>
      <c r="AA74" s="18"/>
      <c r="AB74" s="18"/>
      <c r="AC74" s="18"/>
      <c r="AD74" s="18"/>
      <c r="AE74" s="18" t="s">
        <v>105</v>
      </c>
      <c r="AF74" s="18" t="s">
        <v>153</v>
      </c>
      <c r="AG74" s="38"/>
      <c r="AH74" s="18" t="s">
        <v>309</v>
      </c>
      <c r="AI74" s="38"/>
    </row>
    <row r="75" s="2" customFormat="1" ht="67.5" spans="1:37">
      <c r="A75" s="18">
        <v>2</v>
      </c>
      <c r="B75" s="25" t="s">
        <v>310</v>
      </c>
      <c r="C75" s="23" t="s">
        <v>109</v>
      </c>
      <c r="D75" s="38"/>
      <c r="E75" s="39" t="s">
        <v>311</v>
      </c>
      <c r="F75" s="18" t="s">
        <v>307</v>
      </c>
      <c r="G75" s="18">
        <v>561</v>
      </c>
      <c r="H75" s="18" t="s">
        <v>79</v>
      </c>
      <c r="I75" s="18" t="s">
        <v>90</v>
      </c>
      <c r="J75" s="38"/>
      <c r="K75" s="18" t="s">
        <v>308</v>
      </c>
      <c r="L75" s="18"/>
      <c r="M75" s="18" t="s">
        <v>112</v>
      </c>
      <c r="N75" s="18"/>
      <c r="O75" s="18"/>
      <c r="P75" s="18"/>
      <c r="Q75" s="18"/>
      <c r="R75" s="18"/>
      <c r="S75" s="18"/>
      <c r="T75" s="18"/>
      <c r="U75" s="18"/>
      <c r="V75" s="18"/>
      <c r="W75" s="18"/>
      <c r="X75" s="18"/>
      <c r="Y75" s="18"/>
      <c r="Z75" s="18"/>
      <c r="AA75" s="18"/>
      <c r="AB75" s="18"/>
      <c r="AC75" s="18"/>
      <c r="AD75" s="18"/>
      <c r="AE75" s="18" t="s">
        <v>105</v>
      </c>
      <c r="AF75" s="18" t="s">
        <v>153</v>
      </c>
      <c r="AG75" s="38"/>
      <c r="AH75" s="18" t="s">
        <v>309</v>
      </c>
      <c r="AI75" s="38"/>
    </row>
    <row r="76" s="2" customFormat="1" ht="91" customHeight="1" spans="1:37">
      <c r="A76" s="18">
        <v>3</v>
      </c>
      <c r="B76" s="25" t="s">
        <v>312</v>
      </c>
      <c r="C76" s="23" t="s">
        <v>109</v>
      </c>
      <c r="D76" s="38"/>
      <c r="E76" s="38"/>
      <c r="F76" s="18"/>
      <c r="G76" s="18"/>
      <c r="H76" s="18" t="s">
        <v>79</v>
      </c>
      <c r="I76" s="18" t="s">
        <v>80</v>
      </c>
      <c r="J76" s="38"/>
      <c r="K76" s="18"/>
      <c r="L76" s="18"/>
      <c r="M76" s="18" t="s">
        <v>112</v>
      </c>
      <c r="N76" s="18"/>
      <c r="O76" s="18"/>
      <c r="P76" s="18"/>
      <c r="Q76" s="18"/>
      <c r="R76" s="18"/>
      <c r="S76" s="18"/>
      <c r="T76" s="18"/>
      <c r="U76" s="18"/>
      <c r="V76" s="18"/>
      <c r="W76" s="18"/>
      <c r="X76" s="18"/>
      <c r="Y76" s="18"/>
      <c r="Z76" s="18"/>
      <c r="AA76" s="18"/>
      <c r="AB76" s="18"/>
      <c r="AC76" s="18"/>
      <c r="AD76" s="18"/>
      <c r="AE76" s="18" t="s">
        <v>105</v>
      </c>
      <c r="AF76" s="18" t="s">
        <v>313</v>
      </c>
      <c r="AG76" s="38"/>
      <c r="AH76" s="18"/>
      <c r="AI76" s="38"/>
    </row>
    <row r="77" s="2" customFormat="1" ht="116" customHeight="1" spans="1:37">
      <c r="A77" s="18">
        <v>4</v>
      </c>
      <c r="B77" s="25" t="s">
        <v>314</v>
      </c>
      <c r="C77" s="23" t="s">
        <v>109</v>
      </c>
      <c r="D77" s="38"/>
      <c r="E77" s="39" t="s">
        <v>315</v>
      </c>
      <c r="F77" s="18"/>
      <c r="G77" s="18"/>
      <c r="H77" s="18" t="s">
        <v>79</v>
      </c>
      <c r="I77" s="18"/>
      <c r="J77" s="38"/>
      <c r="K77" s="52"/>
      <c r="L77" s="18"/>
      <c r="M77" s="18" t="s">
        <v>112</v>
      </c>
      <c r="N77" s="18"/>
      <c r="O77" s="18"/>
      <c r="P77" s="18"/>
      <c r="Q77" s="18"/>
      <c r="R77" s="18"/>
      <c r="S77" s="18"/>
      <c r="T77" s="18"/>
      <c r="U77" s="18"/>
      <c r="V77" s="18"/>
      <c r="W77" s="18"/>
      <c r="X77" s="18"/>
      <c r="Y77" s="18"/>
      <c r="Z77" s="18"/>
      <c r="AA77" s="18"/>
      <c r="AB77" s="18"/>
      <c r="AC77" s="18"/>
      <c r="AD77" s="18"/>
      <c r="AE77" s="18" t="s">
        <v>105</v>
      </c>
      <c r="AF77" s="18"/>
      <c r="AG77" s="38"/>
      <c r="AH77" s="18"/>
      <c r="AI77" s="38"/>
    </row>
    <row r="78" s="2" customFormat="1" ht="120" customHeight="1" spans="1:37">
      <c r="A78" s="18">
        <v>5</v>
      </c>
      <c r="B78" s="25" t="s">
        <v>316</v>
      </c>
      <c r="C78" s="23" t="s">
        <v>121</v>
      </c>
      <c r="D78" s="38"/>
      <c r="E78" s="53" t="s">
        <v>317</v>
      </c>
      <c r="F78" s="18" t="s">
        <v>102</v>
      </c>
      <c r="G78" s="18">
        <v>100</v>
      </c>
      <c r="H78" s="18" t="s">
        <v>79</v>
      </c>
      <c r="I78" s="18" t="s">
        <v>318</v>
      </c>
      <c r="J78" s="38"/>
      <c r="K78" s="18" t="s">
        <v>308</v>
      </c>
      <c r="L78" s="18"/>
      <c r="M78" s="18" t="s">
        <v>123</v>
      </c>
      <c r="N78" s="18"/>
      <c r="O78" s="18"/>
      <c r="P78" s="18"/>
      <c r="Q78" s="18"/>
      <c r="R78" s="18"/>
      <c r="S78" s="18"/>
      <c r="T78" s="18"/>
      <c r="U78" s="18"/>
      <c r="V78" s="18"/>
      <c r="W78" s="18"/>
      <c r="X78" s="18"/>
      <c r="Y78" s="18"/>
      <c r="Z78" s="18"/>
      <c r="AA78" s="18"/>
      <c r="AB78" s="18"/>
      <c r="AC78" s="18"/>
      <c r="AD78" s="18"/>
      <c r="AE78" s="18" t="s">
        <v>105</v>
      </c>
      <c r="AF78" s="18" t="s">
        <v>319</v>
      </c>
      <c r="AG78" s="38" t="s">
        <v>320</v>
      </c>
      <c r="AH78" s="18" t="s">
        <v>321</v>
      </c>
      <c r="AI78" s="38"/>
    </row>
    <row r="79" s="2" customFormat="1" ht="120" customHeight="1" spans="1:37">
      <c r="A79" s="18">
        <v>6</v>
      </c>
      <c r="B79" s="25" t="s">
        <v>322</v>
      </c>
      <c r="C79" s="23" t="s">
        <v>121</v>
      </c>
      <c r="D79" s="38"/>
      <c r="E79" s="53" t="s">
        <v>323</v>
      </c>
      <c r="F79" s="18">
        <v>2026</v>
      </c>
      <c r="G79" s="18">
        <v>1500</v>
      </c>
      <c r="H79" s="18" t="s">
        <v>79</v>
      </c>
      <c r="I79" s="18" t="s">
        <v>90</v>
      </c>
      <c r="J79" s="38"/>
      <c r="K79" s="18" t="s">
        <v>324</v>
      </c>
      <c r="L79" s="18"/>
      <c r="M79" s="18" t="s">
        <v>123</v>
      </c>
      <c r="N79" s="18"/>
      <c r="O79" s="18"/>
      <c r="P79" s="18"/>
      <c r="Q79" s="18"/>
      <c r="R79" s="18"/>
      <c r="S79" s="18"/>
      <c r="T79" s="18"/>
      <c r="U79" s="18"/>
      <c r="V79" s="18"/>
      <c r="W79" s="18"/>
      <c r="X79" s="18"/>
      <c r="Y79" s="18"/>
      <c r="Z79" s="18"/>
      <c r="AA79" s="18"/>
      <c r="AB79" s="18"/>
      <c r="AC79" s="18"/>
      <c r="AD79" s="18"/>
      <c r="AE79" s="18" t="s">
        <v>325</v>
      </c>
      <c r="AF79" s="18" t="s">
        <v>326</v>
      </c>
      <c r="AG79" s="38" t="s">
        <v>327</v>
      </c>
      <c r="AH79" s="18" t="s">
        <v>328</v>
      </c>
      <c r="AI79" s="38"/>
    </row>
    <row r="80" s="2" customFormat="1" ht="103" customHeight="1" spans="1:37">
      <c r="A80" s="18">
        <v>7</v>
      </c>
      <c r="B80" s="25" t="s">
        <v>329</v>
      </c>
      <c r="C80" s="23" t="s">
        <v>121</v>
      </c>
      <c r="D80" s="38"/>
      <c r="E80" s="53" t="s">
        <v>330</v>
      </c>
      <c r="F80" s="18">
        <v>2026</v>
      </c>
      <c r="G80" s="18">
        <v>950</v>
      </c>
      <c r="H80" s="18" t="s">
        <v>79</v>
      </c>
      <c r="I80" s="18" t="s">
        <v>90</v>
      </c>
      <c r="J80" s="38"/>
      <c r="K80" s="18" t="s">
        <v>324</v>
      </c>
      <c r="L80" s="18"/>
      <c r="M80" s="18" t="s">
        <v>123</v>
      </c>
      <c r="N80" s="18"/>
      <c r="O80" s="18"/>
      <c r="P80" s="18"/>
      <c r="Q80" s="18"/>
      <c r="R80" s="18"/>
      <c r="S80" s="18"/>
      <c r="T80" s="18"/>
      <c r="U80" s="18"/>
      <c r="V80" s="18"/>
      <c r="W80" s="18"/>
      <c r="X80" s="18"/>
      <c r="Y80" s="18"/>
      <c r="Z80" s="18"/>
      <c r="AA80" s="18"/>
      <c r="AB80" s="18"/>
      <c r="AC80" s="18"/>
      <c r="AD80" s="18"/>
      <c r="AE80" s="18" t="s">
        <v>325</v>
      </c>
      <c r="AF80" s="18" t="s">
        <v>331</v>
      </c>
      <c r="AG80" s="38" t="s">
        <v>332</v>
      </c>
      <c r="AH80" s="18" t="s">
        <v>328</v>
      </c>
      <c r="AI80" s="38"/>
    </row>
    <row r="81" s="2" customFormat="1" ht="135" spans="1:37">
      <c r="A81" s="18">
        <v>8</v>
      </c>
      <c r="B81" s="62" t="s">
        <v>333</v>
      </c>
      <c r="C81" s="23" t="s">
        <v>121</v>
      </c>
      <c r="D81" s="38"/>
      <c r="E81" s="53" t="s">
        <v>334</v>
      </c>
      <c r="F81" s="18">
        <v>2026</v>
      </c>
      <c r="G81" s="18">
        <v>280</v>
      </c>
      <c r="H81" s="18" t="s">
        <v>79</v>
      </c>
      <c r="I81" s="18" t="s">
        <v>90</v>
      </c>
      <c r="J81" s="38"/>
      <c r="K81" s="18" t="s">
        <v>324</v>
      </c>
      <c r="L81" s="18"/>
      <c r="M81" s="18" t="s">
        <v>123</v>
      </c>
      <c r="N81" s="18"/>
      <c r="O81" s="18"/>
      <c r="P81" s="18"/>
      <c r="Q81" s="18"/>
      <c r="R81" s="18"/>
      <c r="S81" s="18"/>
      <c r="T81" s="18"/>
      <c r="U81" s="18"/>
      <c r="V81" s="18"/>
      <c r="W81" s="18"/>
      <c r="X81" s="18"/>
      <c r="Y81" s="18"/>
      <c r="Z81" s="18"/>
      <c r="AA81" s="18"/>
      <c r="AB81" s="18"/>
      <c r="AC81" s="18"/>
      <c r="AD81" s="18"/>
      <c r="AE81" s="18" t="s">
        <v>325</v>
      </c>
      <c r="AF81" s="18" t="s">
        <v>290</v>
      </c>
      <c r="AG81" s="38" t="s">
        <v>335</v>
      </c>
      <c r="AH81" s="18" t="s">
        <v>328</v>
      </c>
      <c r="AI81" s="38"/>
    </row>
    <row r="82" s="2" customFormat="1" ht="157.5" spans="1:37">
      <c r="A82" s="18">
        <v>9</v>
      </c>
      <c r="B82" s="62" t="s">
        <v>336</v>
      </c>
      <c r="C82" s="23" t="s">
        <v>121</v>
      </c>
      <c r="D82" s="38"/>
      <c r="E82" s="53" t="s">
        <v>337</v>
      </c>
      <c r="F82" s="18">
        <v>2026</v>
      </c>
      <c r="G82" s="18">
        <v>460</v>
      </c>
      <c r="H82" s="18" t="s">
        <v>79</v>
      </c>
      <c r="I82" s="18" t="s">
        <v>90</v>
      </c>
      <c r="J82" s="38"/>
      <c r="K82" s="18" t="s">
        <v>324</v>
      </c>
      <c r="L82" s="18"/>
      <c r="M82" s="18" t="s">
        <v>123</v>
      </c>
      <c r="N82" s="18"/>
      <c r="O82" s="18"/>
      <c r="P82" s="18"/>
      <c r="Q82" s="18"/>
      <c r="R82" s="18"/>
      <c r="S82" s="18"/>
      <c r="T82" s="18"/>
      <c r="U82" s="18"/>
      <c r="V82" s="18"/>
      <c r="W82" s="18"/>
      <c r="X82" s="18"/>
      <c r="Y82" s="18"/>
      <c r="Z82" s="18"/>
      <c r="AA82" s="18"/>
      <c r="AB82" s="18"/>
      <c r="AC82" s="18"/>
      <c r="AD82" s="18"/>
      <c r="AE82" s="18" t="s">
        <v>325</v>
      </c>
      <c r="AF82" s="18" t="s">
        <v>326</v>
      </c>
      <c r="AG82" s="38" t="s">
        <v>338</v>
      </c>
      <c r="AH82" s="18" t="s">
        <v>328</v>
      </c>
      <c r="AI82" s="38"/>
    </row>
    <row r="83" s="2" customFormat="1" ht="135" customHeight="1" spans="1:37">
      <c r="A83" s="18">
        <v>10</v>
      </c>
      <c r="B83" s="62" t="s">
        <v>339</v>
      </c>
      <c r="C83" s="23" t="s">
        <v>121</v>
      </c>
      <c r="D83" s="38"/>
      <c r="E83" s="53" t="s">
        <v>340</v>
      </c>
      <c r="F83" s="18" t="s">
        <v>102</v>
      </c>
      <c r="G83" s="18">
        <v>150</v>
      </c>
      <c r="H83" s="18" t="s">
        <v>79</v>
      </c>
      <c r="I83" s="18" t="s">
        <v>90</v>
      </c>
      <c r="J83" s="38"/>
      <c r="K83" s="18">
        <v>2027</v>
      </c>
      <c r="L83" s="18"/>
      <c r="M83" s="18" t="s">
        <v>123</v>
      </c>
      <c r="N83" s="18"/>
      <c r="O83" s="18"/>
      <c r="P83" s="18"/>
      <c r="Q83" s="18"/>
      <c r="R83" s="18"/>
      <c r="S83" s="18"/>
      <c r="T83" s="18"/>
      <c r="U83" s="18"/>
      <c r="V83" s="18"/>
      <c r="W83" s="18"/>
      <c r="X83" s="18"/>
      <c r="Y83" s="18"/>
      <c r="Z83" s="18"/>
      <c r="AA83" s="18"/>
      <c r="AB83" s="18"/>
      <c r="AC83" s="18"/>
      <c r="AD83" s="18"/>
      <c r="AE83" s="18" t="s">
        <v>105</v>
      </c>
      <c r="AF83" s="18" t="s">
        <v>313</v>
      </c>
      <c r="AG83" s="38" t="s">
        <v>320</v>
      </c>
      <c r="AH83" s="18" t="s">
        <v>309</v>
      </c>
      <c r="AI83" s="38"/>
    </row>
    <row r="84" s="3" customFormat="1" ht="39.95" customHeight="1" spans="1:37">
      <c r="A84" s="32" t="s">
        <v>341</v>
      </c>
      <c r="B84" s="33" t="s">
        <v>342</v>
      </c>
      <c r="C84" s="34"/>
      <c r="D84" s="34"/>
      <c r="E84" s="35"/>
      <c r="F84" s="36"/>
      <c r="G84" s="18">
        <f>+G85+G100+G116+G129+G149+G97</f>
        <v>154661.72</v>
      </c>
      <c r="H84" s="18"/>
      <c r="I84" s="18"/>
      <c r="J84" s="18"/>
      <c r="K84" s="18"/>
      <c r="L84" s="18">
        <f t="shared" ref="L84:Z84" si="37">+L85+L100+L116+L129+L149+L97</f>
        <v>42159</v>
      </c>
      <c r="M84" s="18"/>
      <c r="N84" s="18">
        <f t="shared" si="37"/>
        <v>0</v>
      </c>
      <c r="O84" s="18">
        <f t="shared" si="37"/>
        <v>29511.888</v>
      </c>
      <c r="P84" s="18">
        <f t="shared" si="37"/>
        <v>29511.888</v>
      </c>
      <c r="Q84" s="18">
        <f t="shared" si="37"/>
        <v>3443</v>
      </c>
      <c r="R84" s="18">
        <f t="shared" si="37"/>
        <v>11207.944</v>
      </c>
      <c r="S84" s="18">
        <f t="shared" si="37"/>
        <v>0</v>
      </c>
      <c r="T84" s="18">
        <f t="shared" si="37"/>
        <v>0</v>
      </c>
      <c r="U84" s="18">
        <f t="shared" si="37"/>
        <v>0</v>
      </c>
      <c r="V84" s="18">
        <f t="shared" si="37"/>
        <v>12935.944</v>
      </c>
      <c r="W84" s="18">
        <f t="shared" si="37"/>
        <v>1850</v>
      </c>
      <c r="X84" s="18">
        <f t="shared" si="37"/>
        <v>0</v>
      </c>
      <c r="Y84" s="18">
        <f t="shared" si="37"/>
        <v>0</v>
      </c>
      <c r="Z84" s="18">
        <f t="shared" si="37"/>
        <v>75</v>
      </c>
      <c r="AA84" s="36"/>
      <c r="AB84" s="36"/>
      <c r="AC84" s="36"/>
      <c r="AD84" s="36"/>
      <c r="AE84" s="36"/>
      <c r="AF84" s="36"/>
      <c r="AG84" s="37"/>
      <c r="AH84" s="36"/>
      <c r="AI84" s="37"/>
    </row>
    <row r="85" s="2" customFormat="1" ht="30" customHeight="1" spans="1:37">
      <c r="A85" s="18" t="s">
        <v>61</v>
      </c>
      <c r="B85" s="46" t="s">
        <v>343</v>
      </c>
      <c r="C85" s="44"/>
      <c r="D85" s="44"/>
      <c r="E85" s="45"/>
      <c r="F85" s="18"/>
      <c r="G85" s="18">
        <f>+G86+G94</f>
        <v>47129.86</v>
      </c>
      <c r="H85" s="18"/>
      <c r="I85" s="18"/>
      <c r="J85" s="18"/>
      <c r="K85" s="18"/>
      <c r="L85" s="18">
        <f t="shared" ref="L85:Z85" si="38">+L86+L94</f>
        <v>25730</v>
      </c>
      <c r="M85" s="18"/>
      <c r="N85" s="18">
        <f t="shared" si="38"/>
        <v>0</v>
      </c>
      <c r="O85" s="18">
        <f t="shared" si="38"/>
        <v>12764.888</v>
      </c>
      <c r="P85" s="18">
        <f t="shared" si="38"/>
        <v>12764.888</v>
      </c>
      <c r="Q85" s="18">
        <f t="shared" si="38"/>
        <v>0</v>
      </c>
      <c r="R85" s="18">
        <f t="shared" si="38"/>
        <v>4539.944</v>
      </c>
      <c r="S85" s="18">
        <f t="shared" si="38"/>
        <v>0</v>
      </c>
      <c r="T85" s="18">
        <f t="shared" si="38"/>
        <v>0</v>
      </c>
      <c r="U85" s="18">
        <f t="shared" si="38"/>
        <v>0</v>
      </c>
      <c r="V85" s="18">
        <f t="shared" si="38"/>
        <v>8224.944</v>
      </c>
      <c r="W85" s="18">
        <f t="shared" si="38"/>
        <v>0</v>
      </c>
      <c r="X85" s="18">
        <f t="shared" si="38"/>
        <v>0</v>
      </c>
      <c r="Y85" s="18">
        <f t="shared" si="38"/>
        <v>0</v>
      </c>
      <c r="Z85" s="18">
        <f t="shared" si="38"/>
        <v>0</v>
      </c>
      <c r="AA85" s="18"/>
      <c r="AB85" s="18"/>
      <c r="AC85" s="18"/>
      <c r="AD85" s="18"/>
      <c r="AE85" s="18"/>
      <c r="AF85" s="18"/>
      <c r="AG85" s="38"/>
      <c r="AH85" s="18"/>
      <c r="AI85" s="38"/>
    </row>
    <row r="86" s="2" customFormat="1" ht="30" customHeight="1" spans="1:37">
      <c r="A86" s="18"/>
      <c r="B86" s="46" t="s">
        <v>344</v>
      </c>
      <c r="C86" s="44"/>
      <c r="D86" s="44"/>
      <c r="E86" s="45"/>
      <c r="F86" s="18"/>
      <c r="G86" s="18">
        <f>+G87+G90</f>
        <v>35455</v>
      </c>
      <c r="H86" s="18"/>
      <c r="I86" s="18"/>
      <c r="J86" s="18"/>
      <c r="K86" s="18"/>
      <c r="L86" s="18">
        <f t="shared" ref="L86:Z86" si="39">+L87+L90</f>
        <v>24630</v>
      </c>
      <c r="M86" s="18"/>
      <c r="N86" s="18">
        <f t="shared" si="39"/>
        <v>0</v>
      </c>
      <c r="O86" s="18">
        <f t="shared" si="39"/>
        <v>4525</v>
      </c>
      <c r="P86" s="18">
        <f t="shared" si="39"/>
        <v>4525</v>
      </c>
      <c r="Q86" s="18">
        <f t="shared" si="39"/>
        <v>0</v>
      </c>
      <c r="R86" s="18">
        <f t="shared" si="39"/>
        <v>420</v>
      </c>
      <c r="S86" s="18">
        <f t="shared" si="39"/>
        <v>0</v>
      </c>
      <c r="T86" s="18">
        <f t="shared" si="39"/>
        <v>0</v>
      </c>
      <c r="U86" s="18">
        <f t="shared" si="39"/>
        <v>0</v>
      </c>
      <c r="V86" s="18">
        <f t="shared" si="39"/>
        <v>4105</v>
      </c>
      <c r="W86" s="18">
        <f t="shared" si="39"/>
        <v>0</v>
      </c>
      <c r="X86" s="18">
        <f t="shared" si="39"/>
        <v>0</v>
      </c>
      <c r="Y86" s="18">
        <f t="shared" si="39"/>
        <v>0</v>
      </c>
      <c r="Z86" s="18">
        <f t="shared" si="39"/>
        <v>0</v>
      </c>
      <c r="AA86" s="18"/>
      <c r="AB86" s="18"/>
      <c r="AC86" s="18"/>
      <c r="AD86" s="18"/>
      <c r="AE86" s="18"/>
      <c r="AF86" s="18"/>
      <c r="AG86" s="38"/>
      <c r="AH86" s="18"/>
      <c r="AI86" s="38"/>
    </row>
    <row r="87" s="2" customFormat="1" ht="30" customHeight="1" spans="1:37">
      <c r="A87" s="18"/>
      <c r="B87" s="46" t="s">
        <v>63</v>
      </c>
      <c r="C87" s="44"/>
      <c r="D87" s="44"/>
      <c r="E87" s="45"/>
      <c r="F87" s="18"/>
      <c r="G87" s="18">
        <f>+SUM(G88:G89)</f>
        <v>27605</v>
      </c>
      <c r="H87" s="18"/>
      <c r="I87" s="18"/>
      <c r="J87" s="18"/>
      <c r="K87" s="18"/>
      <c r="L87" s="18">
        <f t="shared" ref="L87:Z87" si="40">+SUM(L88:L89)</f>
        <v>24630</v>
      </c>
      <c r="M87" s="18"/>
      <c r="N87" s="18">
        <f t="shared" si="40"/>
        <v>0</v>
      </c>
      <c r="O87" s="18">
        <f t="shared" si="40"/>
        <v>2975</v>
      </c>
      <c r="P87" s="18">
        <f t="shared" si="40"/>
        <v>2975</v>
      </c>
      <c r="Q87" s="18">
        <f t="shared" si="40"/>
        <v>0</v>
      </c>
      <c r="R87" s="18">
        <f t="shared" si="40"/>
        <v>0</v>
      </c>
      <c r="S87" s="18">
        <f t="shared" si="40"/>
        <v>0</v>
      </c>
      <c r="T87" s="18">
        <f t="shared" si="40"/>
        <v>0</v>
      </c>
      <c r="U87" s="18">
        <f t="shared" si="40"/>
        <v>0</v>
      </c>
      <c r="V87" s="18">
        <f t="shared" si="40"/>
        <v>2975</v>
      </c>
      <c r="W87" s="18">
        <f t="shared" si="40"/>
        <v>0</v>
      </c>
      <c r="X87" s="18">
        <f t="shared" si="40"/>
        <v>0</v>
      </c>
      <c r="Y87" s="18">
        <f t="shared" si="40"/>
        <v>0</v>
      </c>
      <c r="Z87" s="18">
        <f t="shared" si="40"/>
        <v>0</v>
      </c>
      <c r="AA87" s="18"/>
      <c r="AB87" s="18"/>
      <c r="AC87" s="18"/>
      <c r="AD87" s="18"/>
      <c r="AE87" s="18"/>
      <c r="AF87" s="18"/>
      <c r="AG87" s="38"/>
      <c r="AH87" s="18"/>
      <c r="AI87" s="38"/>
    </row>
    <row r="88" s="2" customFormat="1" ht="112.5" spans="1:37">
      <c r="A88" s="18">
        <v>1</v>
      </c>
      <c r="B88" s="25" t="s">
        <v>345</v>
      </c>
      <c r="C88" s="23" t="s">
        <v>52</v>
      </c>
      <c r="D88" s="38"/>
      <c r="E88" s="53" t="s">
        <v>346</v>
      </c>
      <c r="F88" s="18" t="s">
        <v>159</v>
      </c>
      <c r="G88" s="18">
        <v>3650</v>
      </c>
      <c r="H88" s="18" t="s">
        <v>79</v>
      </c>
      <c r="I88" s="18" t="s">
        <v>90</v>
      </c>
      <c r="J88" s="38" t="s">
        <v>347</v>
      </c>
      <c r="K88" s="18" t="s">
        <v>69</v>
      </c>
      <c r="L88" s="18">
        <v>730</v>
      </c>
      <c r="M88" s="18" t="s">
        <v>259</v>
      </c>
      <c r="N88" s="18">
        <v>0</v>
      </c>
      <c r="O88" s="18">
        <f>+G88-730</f>
        <v>2920</v>
      </c>
      <c r="P88" s="18">
        <f>+O88</f>
        <v>2920</v>
      </c>
      <c r="Q88" s="18">
        <v>0</v>
      </c>
      <c r="R88" s="18">
        <v>0</v>
      </c>
      <c r="S88" s="18">
        <v>0</v>
      </c>
      <c r="T88" s="18">
        <v>0</v>
      </c>
      <c r="U88" s="18">
        <v>0</v>
      </c>
      <c r="V88" s="18">
        <f>+P88</f>
        <v>2920</v>
      </c>
      <c r="W88" s="18">
        <v>0</v>
      </c>
      <c r="X88" s="18">
        <v>0</v>
      </c>
      <c r="Y88" s="18">
        <v>0</v>
      </c>
      <c r="Z88" s="18">
        <v>0</v>
      </c>
      <c r="AA88" s="18">
        <v>0</v>
      </c>
      <c r="AB88" s="18"/>
      <c r="AC88" s="18"/>
      <c r="AD88" s="18"/>
      <c r="AE88" s="18" t="s">
        <v>105</v>
      </c>
      <c r="AF88" s="18" t="s">
        <v>348</v>
      </c>
      <c r="AG88" s="38" t="s">
        <v>349</v>
      </c>
      <c r="AH88" s="18" t="s">
        <v>309</v>
      </c>
      <c r="AI88" s="38"/>
      <c r="AJ88" s="2">
        <f>+G88</f>
        <v>3650</v>
      </c>
      <c r="AK88" s="2">
        <f>+V88</f>
        <v>2920</v>
      </c>
    </row>
    <row r="89" s="2" customFormat="1" ht="202.5" spans="1:37">
      <c r="A89" s="18">
        <v>2</v>
      </c>
      <c r="B89" s="49" t="s">
        <v>350</v>
      </c>
      <c r="C89" s="23" t="s">
        <v>52</v>
      </c>
      <c r="D89" s="38"/>
      <c r="E89" s="39" t="s">
        <v>351</v>
      </c>
      <c r="F89" s="18" t="s">
        <v>352</v>
      </c>
      <c r="G89" s="18">
        <v>23955</v>
      </c>
      <c r="H89" s="18" t="s">
        <v>79</v>
      </c>
      <c r="I89" s="18" t="s">
        <v>90</v>
      </c>
      <c r="J89" s="38" t="s">
        <v>353</v>
      </c>
      <c r="K89" s="18" t="s">
        <v>69</v>
      </c>
      <c r="L89" s="18">
        <v>23900</v>
      </c>
      <c r="M89" s="18" t="s">
        <v>70</v>
      </c>
      <c r="N89" s="18">
        <v>0</v>
      </c>
      <c r="O89" s="18">
        <v>55</v>
      </c>
      <c r="P89" s="18">
        <f>+O89+N89</f>
        <v>55</v>
      </c>
      <c r="Q89" s="18">
        <v>0</v>
      </c>
      <c r="R89" s="18">
        <v>0</v>
      </c>
      <c r="S89" s="18">
        <v>0</v>
      </c>
      <c r="T89" s="18">
        <v>0</v>
      </c>
      <c r="U89" s="18">
        <v>0</v>
      </c>
      <c r="V89" s="18">
        <v>55</v>
      </c>
      <c r="W89" s="18">
        <v>0</v>
      </c>
      <c r="X89" s="18">
        <v>0</v>
      </c>
      <c r="Y89" s="18">
        <v>0</v>
      </c>
      <c r="Z89" s="18">
        <v>0</v>
      </c>
      <c r="AA89" s="18"/>
      <c r="AB89" s="18"/>
      <c r="AC89" s="18"/>
      <c r="AD89" s="18"/>
      <c r="AE89" s="18" t="s">
        <v>105</v>
      </c>
      <c r="AF89" s="18" t="s">
        <v>354</v>
      </c>
      <c r="AG89" s="38" t="s">
        <v>355</v>
      </c>
      <c r="AH89" s="18" t="s">
        <v>356</v>
      </c>
      <c r="AI89" s="38"/>
      <c r="AJ89" s="2">
        <f>+G89</f>
        <v>23955</v>
      </c>
      <c r="AK89" s="2">
        <f>+V89</f>
        <v>55</v>
      </c>
    </row>
    <row r="90" s="2" customFormat="1" ht="30" customHeight="1" spans="1:37">
      <c r="A90" s="18"/>
      <c r="B90" s="46" t="s">
        <v>86</v>
      </c>
      <c r="C90" s="44"/>
      <c r="D90" s="44"/>
      <c r="E90" s="45"/>
      <c r="F90" s="18"/>
      <c r="G90" s="18">
        <f>+SUM(G91:G93)</f>
        <v>7850</v>
      </c>
      <c r="H90" s="18"/>
      <c r="I90" s="18"/>
      <c r="J90" s="18"/>
      <c r="K90" s="18"/>
      <c r="L90" s="18">
        <f t="shared" ref="L90:Z90" si="41">+SUM(L91:L93)</f>
        <v>0</v>
      </c>
      <c r="M90" s="18"/>
      <c r="N90" s="18">
        <f t="shared" si="41"/>
        <v>0</v>
      </c>
      <c r="O90" s="18">
        <f t="shared" si="41"/>
        <v>1550</v>
      </c>
      <c r="P90" s="18">
        <f t="shared" si="41"/>
        <v>1550</v>
      </c>
      <c r="Q90" s="18">
        <f t="shared" si="41"/>
        <v>0</v>
      </c>
      <c r="R90" s="18">
        <f t="shared" si="41"/>
        <v>420</v>
      </c>
      <c r="S90" s="18">
        <f t="shared" si="41"/>
        <v>0</v>
      </c>
      <c r="T90" s="18">
        <f t="shared" si="41"/>
        <v>0</v>
      </c>
      <c r="U90" s="18">
        <f t="shared" si="41"/>
        <v>0</v>
      </c>
      <c r="V90" s="18">
        <f t="shared" si="41"/>
        <v>1130</v>
      </c>
      <c r="W90" s="18">
        <f t="shared" si="41"/>
        <v>0</v>
      </c>
      <c r="X90" s="18">
        <f t="shared" si="41"/>
        <v>0</v>
      </c>
      <c r="Y90" s="18">
        <f t="shared" si="41"/>
        <v>0</v>
      </c>
      <c r="Z90" s="18">
        <f t="shared" si="41"/>
        <v>0</v>
      </c>
      <c r="AA90" s="18"/>
      <c r="AB90" s="18"/>
      <c r="AC90" s="18"/>
      <c r="AD90" s="18"/>
      <c r="AE90" s="18"/>
      <c r="AF90" s="18"/>
      <c r="AG90" s="38"/>
      <c r="AH90" s="18"/>
      <c r="AI90" s="38"/>
    </row>
    <row r="91" s="2" customFormat="1" ht="112.5" spans="1:37">
      <c r="A91" s="18">
        <v>1</v>
      </c>
      <c r="B91" s="25" t="s">
        <v>357</v>
      </c>
      <c r="C91" s="23" t="s">
        <v>88</v>
      </c>
      <c r="D91" s="38"/>
      <c r="E91" s="53" t="s">
        <v>358</v>
      </c>
      <c r="F91" s="18" t="s">
        <v>102</v>
      </c>
      <c r="G91" s="18">
        <v>6900</v>
      </c>
      <c r="H91" s="18" t="s">
        <v>55</v>
      </c>
      <c r="I91" s="18" t="s">
        <v>359</v>
      </c>
      <c r="J91" s="38"/>
      <c r="K91" s="18" t="s">
        <v>324</v>
      </c>
      <c r="L91" s="18">
        <v>0</v>
      </c>
      <c r="M91" s="18" t="s">
        <v>360</v>
      </c>
      <c r="N91" s="18">
        <v>0</v>
      </c>
      <c r="O91" s="18">
        <v>600</v>
      </c>
      <c r="P91" s="18">
        <v>600</v>
      </c>
      <c r="Q91" s="18">
        <v>0</v>
      </c>
      <c r="R91" s="18">
        <f>+P91*0.7</f>
        <v>420</v>
      </c>
      <c r="S91" s="18">
        <v>0</v>
      </c>
      <c r="T91" s="18">
        <v>0</v>
      </c>
      <c r="U91" s="18">
        <v>0</v>
      </c>
      <c r="V91" s="18">
        <f>+P91*0.3</f>
        <v>180</v>
      </c>
      <c r="W91" s="18">
        <v>0</v>
      </c>
      <c r="X91" s="18">
        <v>0</v>
      </c>
      <c r="Y91" s="18">
        <v>0</v>
      </c>
      <c r="Z91" s="18">
        <v>0</v>
      </c>
      <c r="AA91" s="18"/>
      <c r="AB91" s="18"/>
      <c r="AC91" s="18">
        <v>4850</v>
      </c>
      <c r="AD91" s="18"/>
      <c r="AE91" s="18" t="s">
        <v>105</v>
      </c>
      <c r="AF91" s="18" t="s">
        <v>153</v>
      </c>
      <c r="AG91" s="38" t="s">
        <v>349</v>
      </c>
      <c r="AH91" s="18" t="s">
        <v>309</v>
      </c>
      <c r="AI91" s="39" t="s">
        <v>361</v>
      </c>
      <c r="AJ91" s="2">
        <f>+G91-4850</f>
        <v>2050</v>
      </c>
      <c r="AK91" s="2">
        <f>+AJ91</f>
        <v>2050</v>
      </c>
    </row>
    <row r="92" s="2" customFormat="1" ht="187" customHeight="1" spans="1:37">
      <c r="A92" s="18">
        <v>2</v>
      </c>
      <c r="B92" s="62" t="s">
        <v>362</v>
      </c>
      <c r="C92" s="23" t="s">
        <v>88</v>
      </c>
      <c r="D92" s="38"/>
      <c r="E92" s="53" t="s">
        <v>363</v>
      </c>
      <c r="F92" s="18">
        <v>2026</v>
      </c>
      <c r="G92" s="18">
        <v>550</v>
      </c>
      <c r="H92" s="18" t="s">
        <v>79</v>
      </c>
      <c r="I92" s="18" t="s">
        <v>90</v>
      </c>
      <c r="J92" s="38"/>
      <c r="K92" s="18" t="s">
        <v>324</v>
      </c>
      <c r="L92" s="18">
        <v>0</v>
      </c>
      <c r="M92" s="18" t="s">
        <v>259</v>
      </c>
      <c r="N92" s="18">
        <v>0</v>
      </c>
      <c r="O92" s="18">
        <f>+G92</f>
        <v>550</v>
      </c>
      <c r="P92" s="18">
        <f>+O92</f>
        <v>550</v>
      </c>
      <c r="Q92" s="18">
        <v>0</v>
      </c>
      <c r="R92" s="18">
        <v>0</v>
      </c>
      <c r="S92" s="18">
        <v>0</v>
      </c>
      <c r="T92" s="18">
        <v>0</v>
      </c>
      <c r="U92" s="18">
        <v>0</v>
      </c>
      <c r="V92" s="18">
        <f>+P92</f>
        <v>550</v>
      </c>
      <c r="W92" s="18">
        <v>0</v>
      </c>
      <c r="X92" s="18">
        <v>0</v>
      </c>
      <c r="Y92" s="18">
        <v>0</v>
      </c>
      <c r="Z92" s="18">
        <v>0</v>
      </c>
      <c r="AA92" s="18"/>
      <c r="AB92" s="18"/>
      <c r="AC92" s="18"/>
      <c r="AD92" s="18"/>
      <c r="AE92" s="18" t="s">
        <v>105</v>
      </c>
      <c r="AF92" s="18" t="s">
        <v>364</v>
      </c>
      <c r="AG92" s="38" t="s">
        <v>365</v>
      </c>
      <c r="AH92" s="18" t="s">
        <v>366</v>
      </c>
      <c r="AI92" s="39" t="s">
        <v>367</v>
      </c>
      <c r="AJ92" s="2">
        <f>+G92</f>
        <v>550</v>
      </c>
      <c r="AK92" s="2">
        <f>+AJ92</f>
        <v>550</v>
      </c>
    </row>
    <row r="93" s="2" customFormat="1" ht="202.5" spans="1:37">
      <c r="A93" s="18">
        <v>3</v>
      </c>
      <c r="B93" s="62" t="s">
        <v>368</v>
      </c>
      <c r="C93" s="23" t="s">
        <v>88</v>
      </c>
      <c r="D93" s="38"/>
      <c r="E93" s="53" t="s">
        <v>369</v>
      </c>
      <c r="F93" s="18">
        <v>2026</v>
      </c>
      <c r="G93" s="18">
        <v>400</v>
      </c>
      <c r="H93" s="18" t="s">
        <v>79</v>
      </c>
      <c r="I93" s="18" t="s">
        <v>90</v>
      </c>
      <c r="J93" s="38"/>
      <c r="K93" s="18" t="s">
        <v>324</v>
      </c>
      <c r="L93" s="18">
        <v>0</v>
      </c>
      <c r="M93" s="18" t="s">
        <v>259</v>
      </c>
      <c r="N93" s="18">
        <v>0</v>
      </c>
      <c r="O93" s="18">
        <f>G93</f>
        <v>400</v>
      </c>
      <c r="P93" s="18">
        <f>N93+O93</f>
        <v>400</v>
      </c>
      <c r="Q93" s="18">
        <v>0</v>
      </c>
      <c r="R93" s="18">
        <v>0</v>
      </c>
      <c r="S93" s="18">
        <v>0</v>
      </c>
      <c r="T93" s="18">
        <v>0</v>
      </c>
      <c r="U93" s="18">
        <v>0</v>
      </c>
      <c r="V93" s="18">
        <f>P93</f>
        <v>400</v>
      </c>
      <c r="W93" s="18">
        <v>0</v>
      </c>
      <c r="X93" s="18">
        <v>0</v>
      </c>
      <c r="Y93" s="18">
        <v>0</v>
      </c>
      <c r="Z93" s="18">
        <v>0</v>
      </c>
      <c r="AA93" s="18"/>
      <c r="AB93" s="18"/>
      <c r="AC93" s="18"/>
      <c r="AD93" s="18"/>
      <c r="AE93" s="18" t="s">
        <v>105</v>
      </c>
      <c r="AF93" s="18" t="s">
        <v>297</v>
      </c>
      <c r="AG93" s="38" t="s">
        <v>370</v>
      </c>
      <c r="AH93" s="18" t="s">
        <v>371</v>
      </c>
      <c r="AI93" s="38"/>
      <c r="AJ93" s="2">
        <f>+G93</f>
        <v>400</v>
      </c>
      <c r="AK93" s="2">
        <f>+AJ93</f>
        <v>400</v>
      </c>
    </row>
    <row r="94" s="2" customFormat="1" ht="30" customHeight="1" spans="1:37">
      <c r="A94" s="18"/>
      <c r="B94" s="46" t="s">
        <v>372</v>
      </c>
      <c r="C94" s="44"/>
      <c r="D94" s="44"/>
      <c r="E94" s="45"/>
      <c r="F94" s="18"/>
      <c r="G94" s="18">
        <f>+G95</f>
        <v>11674.86</v>
      </c>
      <c r="H94" s="18"/>
      <c r="I94" s="18"/>
      <c r="J94" s="18"/>
      <c r="K94" s="18"/>
      <c r="L94" s="18">
        <f t="shared" ref="L94:Z94" si="42">+L95</f>
        <v>1100</v>
      </c>
      <c r="M94" s="18"/>
      <c r="N94" s="18">
        <f t="shared" si="42"/>
        <v>0</v>
      </c>
      <c r="O94" s="18">
        <f t="shared" si="42"/>
        <v>8239.888</v>
      </c>
      <c r="P94" s="18">
        <f t="shared" si="42"/>
        <v>8239.888</v>
      </c>
      <c r="Q94" s="18">
        <f t="shared" si="42"/>
        <v>0</v>
      </c>
      <c r="R94" s="18">
        <f t="shared" si="42"/>
        <v>4119.944</v>
      </c>
      <c r="S94" s="18">
        <f t="shared" si="42"/>
        <v>0</v>
      </c>
      <c r="T94" s="18">
        <f t="shared" si="42"/>
        <v>0</v>
      </c>
      <c r="U94" s="18">
        <f t="shared" si="42"/>
        <v>0</v>
      </c>
      <c r="V94" s="18">
        <f t="shared" si="42"/>
        <v>4119.944</v>
      </c>
      <c r="W94" s="18">
        <f t="shared" si="42"/>
        <v>0</v>
      </c>
      <c r="X94" s="18">
        <f t="shared" si="42"/>
        <v>0</v>
      </c>
      <c r="Y94" s="18">
        <f t="shared" si="42"/>
        <v>0</v>
      </c>
      <c r="Z94" s="18">
        <f t="shared" si="42"/>
        <v>0</v>
      </c>
      <c r="AA94" s="18"/>
      <c r="AB94" s="18"/>
      <c r="AC94" s="18"/>
      <c r="AD94" s="18"/>
      <c r="AE94" s="18"/>
      <c r="AF94" s="18"/>
      <c r="AG94" s="38"/>
      <c r="AH94" s="18"/>
      <c r="AI94" s="38"/>
    </row>
    <row r="95" s="2" customFormat="1" ht="30" customHeight="1" spans="1:37">
      <c r="A95" s="18"/>
      <c r="B95" s="46" t="s">
        <v>63</v>
      </c>
      <c r="C95" s="44"/>
      <c r="D95" s="44"/>
      <c r="E95" s="45"/>
      <c r="F95" s="18"/>
      <c r="G95" s="18">
        <f>+SUM(G96)</f>
        <v>11674.86</v>
      </c>
      <c r="H95" s="18"/>
      <c r="I95" s="18"/>
      <c r="J95" s="18"/>
      <c r="K95" s="18"/>
      <c r="L95" s="18">
        <f t="shared" ref="L95:Z95" si="43">+SUM(L96)</f>
        <v>1100</v>
      </c>
      <c r="M95" s="18"/>
      <c r="N95" s="18">
        <f t="shared" si="43"/>
        <v>0</v>
      </c>
      <c r="O95" s="18">
        <f t="shared" si="43"/>
        <v>8239.888</v>
      </c>
      <c r="P95" s="18">
        <f t="shared" si="43"/>
        <v>8239.888</v>
      </c>
      <c r="Q95" s="18">
        <f t="shared" si="43"/>
        <v>0</v>
      </c>
      <c r="R95" s="18">
        <f t="shared" si="43"/>
        <v>4119.944</v>
      </c>
      <c r="S95" s="18">
        <f t="shared" si="43"/>
        <v>0</v>
      </c>
      <c r="T95" s="18">
        <f t="shared" si="43"/>
        <v>0</v>
      </c>
      <c r="U95" s="18">
        <f t="shared" si="43"/>
        <v>0</v>
      </c>
      <c r="V95" s="18">
        <f t="shared" si="43"/>
        <v>4119.944</v>
      </c>
      <c r="W95" s="18">
        <f t="shared" si="43"/>
        <v>0</v>
      </c>
      <c r="X95" s="18">
        <f t="shared" si="43"/>
        <v>0</v>
      </c>
      <c r="Y95" s="18">
        <f t="shared" si="43"/>
        <v>0</v>
      </c>
      <c r="Z95" s="18">
        <f t="shared" si="43"/>
        <v>0</v>
      </c>
      <c r="AA95" s="18"/>
      <c r="AB95" s="18"/>
      <c r="AC95" s="18"/>
      <c r="AD95" s="18"/>
      <c r="AE95" s="18"/>
      <c r="AF95" s="18"/>
      <c r="AG95" s="38"/>
      <c r="AH95" s="18"/>
      <c r="AI95" s="38"/>
    </row>
    <row r="96" s="2" customFormat="1" ht="205" customHeight="1" spans="1:37">
      <c r="A96" s="18">
        <v>1</v>
      </c>
      <c r="B96" s="62" t="s">
        <v>373</v>
      </c>
      <c r="C96" s="23" t="s">
        <v>52</v>
      </c>
      <c r="D96" s="38"/>
      <c r="E96" s="53" t="s">
        <v>374</v>
      </c>
      <c r="F96" s="18" t="s">
        <v>375</v>
      </c>
      <c r="G96" s="18">
        <v>11674.86</v>
      </c>
      <c r="H96" s="18" t="s">
        <v>55</v>
      </c>
      <c r="I96" s="18" t="s">
        <v>268</v>
      </c>
      <c r="J96" s="38"/>
      <c r="K96" s="18" t="s">
        <v>160</v>
      </c>
      <c r="L96" s="18">
        <v>1100</v>
      </c>
      <c r="M96" s="18" t="s">
        <v>376</v>
      </c>
      <c r="N96" s="18">
        <v>0</v>
      </c>
      <c r="O96" s="18">
        <f>G96*80%-L96</f>
        <v>8239.888</v>
      </c>
      <c r="P96" s="18">
        <f>N96+O96</f>
        <v>8239.888</v>
      </c>
      <c r="Q96" s="18">
        <v>0</v>
      </c>
      <c r="R96" s="18">
        <f>P96*50%</f>
        <v>4119.944</v>
      </c>
      <c r="S96" s="18">
        <v>0</v>
      </c>
      <c r="T96" s="18">
        <v>0</v>
      </c>
      <c r="U96" s="18">
        <v>0</v>
      </c>
      <c r="V96" s="18">
        <f>P96*50%</f>
        <v>4119.944</v>
      </c>
      <c r="W96" s="18">
        <v>0</v>
      </c>
      <c r="X96" s="18">
        <v>0</v>
      </c>
      <c r="Y96" s="18">
        <v>0</v>
      </c>
      <c r="Z96" s="18">
        <v>0</v>
      </c>
      <c r="AA96" s="18"/>
      <c r="AB96" s="18">
        <f>SUM(R96:U96)</f>
        <v>4119.944</v>
      </c>
      <c r="AC96" s="18">
        <f>(G96-P96-L96)*50%</f>
        <v>1167.486</v>
      </c>
      <c r="AD96" s="18"/>
      <c r="AE96" s="18" t="s">
        <v>105</v>
      </c>
      <c r="AF96" s="18" t="s">
        <v>297</v>
      </c>
      <c r="AG96" s="38" t="s">
        <v>377</v>
      </c>
      <c r="AH96" s="18" t="s">
        <v>378</v>
      </c>
      <c r="AI96" s="38"/>
      <c r="AJ96" s="2">
        <f>+G96*0.5</f>
        <v>5837.43</v>
      </c>
      <c r="AK96" s="2">
        <f>+AJ96-L96*0.5</f>
        <v>5287.43</v>
      </c>
    </row>
    <row r="97" s="2" customFormat="1" ht="30" customHeight="1" spans="1:35">
      <c r="A97" s="18" t="s">
        <v>127</v>
      </c>
      <c r="B97" s="46" t="s">
        <v>379</v>
      </c>
      <c r="C97" s="44"/>
      <c r="D97" s="44"/>
      <c r="E97" s="45"/>
      <c r="F97" s="18"/>
      <c r="G97" s="18">
        <f>+G98</f>
        <v>175</v>
      </c>
      <c r="H97" s="18"/>
      <c r="I97" s="18"/>
      <c r="J97" s="18"/>
      <c r="K97" s="18"/>
      <c r="L97" s="18">
        <f t="shared" ref="L97:Z97" si="44">+L98</f>
        <v>0</v>
      </c>
      <c r="M97" s="18"/>
      <c r="N97" s="18">
        <f t="shared" si="44"/>
        <v>0</v>
      </c>
      <c r="O97" s="18">
        <f t="shared" si="44"/>
        <v>175</v>
      </c>
      <c r="P97" s="18">
        <f t="shared" si="44"/>
        <v>175</v>
      </c>
      <c r="Q97" s="18">
        <f t="shared" si="44"/>
        <v>0</v>
      </c>
      <c r="R97" s="18">
        <f t="shared" si="44"/>
        <v>0</v>
      </c>
      <c r="S97" s="18">
        <f t="shared" si="44"/>
        <v>0</v>
      </c>
      <c r="T97" s="18">
        <f t="shared" si="44"/>
        <v>0</v>
      </c>
      <c r="U97" s="18">
        <f t="shared" si="44"/>
        <v>0</v>
      </c>
      <c r="V97" s="18">
        <f t="shared" si="44"/>
        <v>175</v>
      </c>
      <c r="W97" s="18">
        <f t="shared" si="44"/>
        <v>0</v>
      </c>
      <c r="X97" s="18">
        <f t="shared" si="44"/>
        <v>0</v>
      </c>
      <c r="Y97" s="18">
        <f t="shared" si="44"/>
        <v>0</v>
      </c>
      <c r="Z97" s="18">
        <f t="shared" si="44"/>
        <v>0</v>
      </c>
      <c r="AA97" s="18"/>
      <c r="AB97" s="18"/>
      <c r="AC97" s="18"/>
      <c r="AD97" s="18"/>
      <c r="AE97" s="18"/>
      <c r="AF97" s="18"/>
      <c r="AG97" s="38"/>
      <c r="AH97" s="18"/>
      <c r="AI97" s="38"/>
    </row>
    <row r="98" s="2" customFormat="1" ht="30" customHeight="1" spans="1:35">
      <c r="A98" s="18"/>
      <c r="B98" s="46" t="s">
        <v>86</v>
      </c>
      <c r="C98" s="44"/>
      <c r="D98" s="44"/>
      <c r="E98" s="45"/>
      <c r="F98" s="18"/>
      <c r="G98" s="18">
        <f>+SUM(G99:G99)</f>
        <v>175</v>
      </c>
      <c r="H98" s="18"/>
      <c r="I98" s="18"/>
      <c r="J98" s="18"/>
      <c r="K98" s="18"/>
      <c r="L98" s="18">
        <f t="shared" ref="L98:Z98" si="45">+SUM(L99:L99)</f>
        <v>0</v>
      </c>
      <c r="M98" s="18"/>
      <c r="N98" s="18">
        <f t="shared" si="45"/>
        <v>0</v>
      </c>
      <c r="O98" s="18">
        <f t="shared" si="45"/>
        <v>175</v>
      </c>
      <c r="P98" s="18">
        <f t="shared" si="45"/>
        <v>175</v>
      </c>
      <c r="Q98" s="18">
        <f t="shared" si="45"/>
        <v>0</v>
      </c>
      <c r="R98" s="18">
        <f t="shared" si="45"/>
        <v>0</v>
      </c>
      <c r="S98" s="18">
        <f t="shared" si="45"/>
        <v>0</v>
      </c>
      <c r="T98" s="18">
        <f t="shared" si="45"/>
        <v>0</v>
      </c>
      <c r="U98" s="18">
        <f t="shared" si="45"/>
        <v>0</v>
      </c>
      <c r="V98" s="18">
        <f t="shared" si="45"/>
        <v>175</v>
      </c>
      <c r="W98" s="18">
        <f t="shared" si="45"/>
        <v>0</v>
      </c>
      <c r="X98" s="18">
        <f t="shared" si="45"/>
        <v>0</v>
      </c>
      <c r="Y98" s="18">
        <f t="shared" si="45"/>
        <v>0</v>
      </c>
      <c r="Z98" s="18">
        <f t="shared" si="45"/>
        <v>0</v>
      </c>
      <c r="AA98" s="18"/>
      <c r="AB98" s="18"/>
      <c r="AC98" s="18"/>
      <c r="AD98" s="18"/>
      <c r="AE98" s="18"/>
      <c r="AF98" s="18"/>
      <c r="AG98" s="38"/>
      <c r="AH98" s="18"/>
      <c r="AI98" s="38"/>
    </row>
    <row r="99" s="2" customFormat="1" ht="382.5" spans="1:35">
      <c r="A99" s="18">
        <v>1</v>
      </c>
      <c r="B99" s="49" t="s">
        <v>380</v>
      </c>
      <c r="C99" s="23" t="s">
        <v>88</v>
      </c>
      <c r="D99" s="38"/>
      <c r="E99" s="39" t="s">
        <v>381</v>
      </c>
      <c r="F99" s="18">
        <v>2026</v>
      </c>
      <c r="G99" s="18">
        <v>175</v>
      </c>
      <c r="H99" s="18" t="s">
        <v>79</v>
      </c>
      <c r="I99" s="18" t="s">
        <v>90</v>
      </c>
      <c r="J99" s="38"/>
      <c r="K99" s="18" t="s">
        <v>225</v>
      </c>
      <c r="L99" s="18">
        <v>0</v>
      </c>
      <c r="M99" s="18" t="s">
        <v>382</v>
      </c>
      <c r="N99" s="18">
        <v>0</v>
      </c>
      <c r="O99" s="18">
        <f>+G99</f>
        <v>175</v>
      </c>
      <c r="P99" s="18">
        <f>+O99</f>
        <v>175</v>
      </c>
      <c r="Q99" s="18">
        <v>0</v>
      </c>
      <c r="R99" s="18">
        <v>0</v>
      </c>
      <c r="S99" s="18">
        <v>0</v>
      </c>
      <c r="T99" s="18">
        <v>0</v>
      </c>
      <c r="U99" s="18">
        <v>0</v>
      </c>
      <c r="V99" s="18">
        <f>+P99</f>
        <v>175</v>
      </c>
      <c r="W99" s="18">
        <v>0</v>
      </c>
      <c r="X99" s="18">
        <v>0</v>
      </c>
      <c r="Y99" s="18">
        <v>0</v>
      </c>
      <c r="Z99" s="18">
        <v>0</v>
      </c>
      <c r="AA99" s="18"/>
      <c r="AB99" s="18"/>
      <c r="AC99" s="18"/>
      <c r="AD99" s="18"/>
      <c r="AE99" s="18" t="s">
        <v>105</v>
      </c>
      <c r="AF99" s="18" t="s">
        <v>290</v>
      </c>
      <c r="AG99" s="38" t="s">
        <v>383</v>
      </c>
      <c r="AH99" s="18" t="s">
        <v>378</v>
      </c>
      <c r="AI99" s="38"/>
    </row>
    <row r="100" s="2" customFormat="1" ht="30" customHeight="1" spans="1:35">
      <c r="A100" s="18" t="s">
        <v>178</v>
      </c>
      <c r="B100" s="46" t="s">
        <v>384</v>
      </c>
      <c r="C100" s="44"/>
      <c r="D100" s="44"/>
      <c r="E100" s="45"/>
      <c r="F100" s="18"/>
      <c r="G100" s="18">
        <f>+G101</f>
        <v>18652</v>
      </c>
      <c r="H100" s="18"/>
      <c r="I100" s="18"/>
      <c r="J100" s="18"/>
      <c r="K100" s="18"/>
      <c r="L100" s="18">
        <f t="shared" ref="L100:Z100" si="46">+L101</f>
        <v>0</v>
      </c>
      <c r="M100" s="18"/>
      <c r="N100" s="18">
        <f t="shared" si="46"/>
        <v>0</v>
      </c>
      <c r="O100" s="18">
        <f t="shared" si="46"/>
        <v>0</v>
      </c>
      <c r="P100" s="18">
        <f t="shared" si="46"/>
        <v>0</v>
      </c>
      <c r="Q100" s="18">
        <f t="shared" si="46"/>
        <v>0</v>
      </c>
      <c r="R100" s="18">
        <f t="shared" si="46"/>
        <v>0</v>
      </c>
      <c r="S100" s="18">
        <f t="shared" si="46"/>
        <v>0</v>
      </c>
      <c r="T100" s="18">
        <f t="shared" si="46"/>
        <v>0</v>
      </c>
      <c r="U100" s="18">
        <f t="shared" si="46"/>
        <v>0</v>
      </c>
      <c r="V100" s="18">
        <f t="shared" si="46"/>
        <v>0</v>
      </c>
      <c r="W100" s="18">
        <f t="shared" si="46"/>
        <v>0</v>
      </c>
      <c r="X100" s="18">
        <f t="shared" si="46"/>
        <v>0</v>
      </c>
      <c r="Y100" s="18">
        <f t="shared" si="46"/>
        <v>0</v>
      </c>
      <c r="Z100" s="18">
        <f t="shared" si="46"/>
        <v>0</v>
      </c>
      <c r="AA100" s="18"/>
      <c r="AB100" s="18"/>
      <c r="AC100" s="18"/>
      <c r="AD100" s="18"/>
      <c r="AE100" s="18"/>
      <c r="AF100" s="18"/>
      <c r="AG100" s="38"/>
      <c r="AH100" s="18"/>
      <c r="AI100" s="38"/>
    </row>
    <row r="101" s="2" customFormat="1" ht="30" customHeight="1" spans="1:35">
      <c r="A101" s="18"/>
      <c r="B101" s="46" t="s">
        <v>86</v>
      </c>
      <c r="C101" s="44"/>
      <c r="D101" s="44"/>
      <c r="E101" s="45"/>
      <c r="F101" s="18"/>
      <c r="G101" s="18">
        <f>+SUM(G102:G115)</f>
        <v>18652</v>
      </c>
      <c r="H101" s="18"/>
      <c r="I101" s="18"/>
      <c r="J101" s="18"/>
      <c r="K101" s="18"/>
      <c r="L101" s="18">
        <f t="shared" ref="L101:Z101" si="47">+SUM(L102:L115)</f>
        <v>0</v>
      </c>
      <c r="M101" s="18"/>
      <c r="N101" s="18">
        <f t="shared" si="47"/>
        <v>0</v>
      </c>
      <c r="O101" s="18">
        <f t="shared" si="47"/>
        <v>0</v>
      </c>
      <c r="P101" s="18">
        <f t="shared" si="47"/>
        <v>0</v>
      </c>
      <c r="Q101" s="18">
        <f t="shared" si="47"/>
        <v>0</v>
      </c>
      <c r="R101" s="18">
        <f t="shared" si="47"/>
        <v>0</v>
      </c>
      <c r="S101" s="18">
        <f t="shared" si="47"/>
        <v>0</v>
      </c>
      <c r="T101" s="18">
        <f t="shared" si="47"/>
        <v>0</v>
      </c>
      <c r="U101" s="18">
        <f t="shared" si="47"/>
        <v>0</v>
      </c>
      <c r="V101" s="18">
        <f t="shared" si="47"/>
        <v>0</v>
      </c>
      <c r="W101" s="18">
        <f t="shared" si="47"/>
        <v>0</v>
      </c>
      <c r="X101" s="18">
        <f t="shared" si="47"/>
        <v>0</v>
      </c>
      <c r="Y101" s="18">
        <f t="shared" si="47"/>
        <v>0</v>
      </c>
      <c r="Z101" s="18">
        <f t="shared" si="47"/>
        <v>0</v>
      </c>
      <c r="AA101" s="18"/>
      <c r="AB101" s="18"/>
      <c r="AC101" s="18"/>
      <c r="AD101" s="18"/>
      <c r="AE101" s="18"/>
      <c r="AF101" s="18"/>
      <c r="AG101" s="38"/>
      <c r="AH101" s="18"/>
      <c r="AI101" s="38"/>
    </row>
    <row r="102" s="2" customFormat="1" ht="161" customHeight="1" spans="1:35">
      <c r="A102" s="18">
        <v>1</v>
      </c>
      <c r="B102" s="49" t="s">
        <v>385</v>
      </c>
      <c r="C102" s="23" t="s">
        <v>109</v>
      </c>
      <c r="D102" s="38"/>
      <c r="E102" s="53" t="s">
        <v>386</v>
      </c>
      <c r="F102" s="18">
        <v>2026</v>
      </c>
      <c r="G102" s="18">
        <v>2805</v>
      </c>
      <c r="H102" s="18" t="s">
        <v>79</v>
      </c>
      <c r="I102" s="18" t="s">
        <v>268</v>
      </c>
      <c r="J102" s="38"/>
      <c r="K102" s="18" t="s">
        <v>324</v>
      </c>
      <c r="L102" s="18"/>
      <c r="M102" s="18" t="s">
        <v>112</v>
      </c>
      <c r="N102" s="18"/>
      <c r="O102" s="18"/>
      <c r="P102" s="18"/>
      <c r="Q102" s="18"/>
      <c r="R102" s="18"/>
      <c r="S102" s="18"/>
      <c r="T102" s="18"/>
      <c r="U102" s="18"/>
      <c r="V102" s="18"/>
      <c r="W102" s="18"/>
      <c r="X102" s="18"/>
      <c r="Y102" s="18"/>
      <c r="Z102" s="18"/>
      <c r="AA102" s="18"/>
      <c r="AB102" s="18"/>
      <c r="AC102" s="18"/>
      <c r="AD102" s="18"/>
      <c r="AE102" s="18" t="s">
        <v>325</v>
      </c>
      <c r="AF102" s="18" t="s">
        <v>290</v>
      </c>
      <c r="AG102" s="38" t="s">
        <v>387</v>
      </c>
      <c r="AH102" s="18" t="s">
        <v>328</v>
      </c>
      <c r="AI102" s="38"/>
    </row>
    <row r="103" s="2" customFormat="1" ht="112.5" spans="1:35">
      <c r="A103" s="18">
        <v>2</v>
      </c>
      <c r="B103" s="25" t="s">
        <v>388</v>
      </c>
      <c r="C103" s="23" t="s">
        <v>109</v>
      </c>
      <c r="D103" s="38"/>
      <c r="E103" s="53" t="s">
        <v>389</v>
      </c>
      <c r="F103" s="18">
        <v>2026</v>
      </c>
      <c r="G103" s="18">
        <v>1611</v>
      </c>
      <c r="H103" s="18" t="s">
        <v>79</v>
      </c>
      <c r="I103" s="18" t="s">
        <v>268</v>
      </c>
      <c r="J103" s="38"/>
      <c r="K103" s="18" t="s">
        <v>324</v>
      </c>
      <c r="L103" s="18"/>
      <c r="M103" s="18" t="s">
        <v>112</v>
      </c>
      <c r="N103" s="18"/>
      <c r="O103" s="18"/>
      <c r="P103" s="18"/>
      <c r="Q103" s="18"/>
      <c r="R103" s="18"/>
      <c r="S103" s="18"/>
      <c r="T103" s="18"/>
      <c r="U103" s="18"/>
      <c r="V103" s="18"/>
      <c r="W103" s="18"/>
      <c r="X103" s="18"/>
      <c r="Y103" s="18"/>
      <c r="Z103" s="18"/>
      <c r="AA103" s="18"/>
      <c r="AB103" s="18"/>
      <c r="AC103" s="18"/>
      <c r="AD103" s="18"/>
      <c r="AE103" s="18" t="s">
        <v>325</v>
      </c>
      <c r="AF103" s="18" t="s">
        <v>390</v>
      </c>
      <c r="AG103" s="38" t="s">
        <v>387</v>
      </c>
      <c r="AH103" s="18" t="s">
        <v>328</v>
      </c>
      <c r="AI103" s="38"/>
    </row>
    <row r="104" s="2" customFormat="1" ht="112.5" spans="1:35">
      <c r="A104" s="18">
        <v>3</v>
      </c>
      <c r="B104" s="25" t="s">
        <v>391</v>
      </c>
      <c r="C104" s="23" t="s">
        <v>109</v>
      </c>
      <c r="D104" s="38"/>
      <c r="E104" s="39" t="s">
        <v>392</v>
      </c>
      <c r="F104" s="18" t="s">
        <v>102</v>
      </c>
      <c r="G104" s="18">
        <v>2176</v>
      </c>
      <c r="H104" s="18" t="s">
        <v>79</v>
      </c>
      <c r="I104" s="18" t="s">
        <v>268</v>
      </c>
      <c r="J104" s="38"/>
      <c r="K104" s="18" t="s">
        <v>324</v>
      </c>
      <c r="L104" s="18"/>
      <c r="M104" s="18" t="s">
        <v>112</v>
      </c>
      <c r="N104" s="18"/>
      <c r="O104" s="18"/>
      <c r="P104" s="18"/>
      <c r="Q104" s="18"/>
      <c r="R104" s="18"/>
      <c r="S104" s="18"/>
      <c r="T104" s="18"/>
      <c r="U104" s="18"/>
      <c r="V104" s="18"/>
      <c r="W104" s="18"/>
      <c r="X104" s="18"/>
      <c r="Y104" s="18"/>
      <c r="Z104" s="18"/>
      <c r="AA104" s="18"/>
      <c r="AB104" s="18"/>
      <c r="AC104" s="18"/>
      <c r="AD104" s="18"/>
      <c r="AE104" s="18" t="s">
        <v>325</v>
      </c>
      <c r="AF104" s="18" t="s">
        <v>326</v>
      </c>
      <c r="AG104" s="38" t="s">
        <v>387</v>
      </c>
      <c r="AH104" s="18" t="s">
        <v>328</v>
      </c>
      <c r="AI104" s="38"/>
    </row>
    <row r="105" s="2" customFormat="1" ht="135" spans="1:35">
      <c r="A105" s="18">
        <v>4</v>
      </c>
      <c r="B105" s="25" t="s">
        <v>393</v>
      </c>
      <c r="C105" s="23" t="s">
        <v>121</v>
      </c>
      <c r="D105" s="38"/>
      <c r="E105" s="53" t="s">
        <v>394</v>
      </c>
      <c r="F105" s="18">
        <v>2026</v>
      </c>
      <c r="G105" s="18">
        <v>1029</v>
      </c>
      <c r="H105" s="18" t="s">
        <v>79</v>
      </c>
      <c r="I105" s="18" t="s">
        <v>90</v>
      </c>
      <c r="J105" s="18" t="s">
        <v>395</v>
      </c>
      <c r="K105" s="18" t="s">
        <v>225</v>
      </c>
      <c r="L105" s="18"/>
      <c r="M105" s="18" t="s">
        <v>123</v>
      </c>
      <c r="N105" s="18"/>
      <c r="O105" s="18"/>
      <c r="P105" s="18"/>
      <c r="Q105" s="18"/>
      <c r="R105" s="18"/>
      <c r="S105" s="18"/>
      <c r="T105" s="18"/>
      <c r="U105" s="18"/>
      <c r="V105" s="18"/>
      <c r="W105" s="18"/>
      <c r="X105" s="18"/>
      <c r="Y105" s="18"/>
      <c r="Z105" s="18"/>
      <c r="AA105" s="18"/>
      <c r="AB105" s="18"/>
      <c r="AC105" s="18"/>
      <c r="AD105" s="18"/>
      <c r="AE105" s="18" t="s">
        <v>325</v>
      </c>
      <c r="AF105" s="18" t="s">
        <v>272</v>
      </c>
      <c r="AG105" s="38" t="s">
        <v>396</v>
      </c>
      <c r="AH105" s="18" t="s">
        <v>328</v>
      </c>
      <c r="AI105" s="38"/>
    </row>
    <row r="106" s="2" customFormat="1" ht="112.5" spans="1:35">
      <c r="A106" s="18">
        <v>5</v>
      </c>
      <c r="B106" s="25" t="s">
        <v>397</v>
      </c>
      <c r="C106" s="23" t="s">
        <v>121</v>
      </c>
      <c r="D106" s="38"/>
      <c r="E106" s="53" t="s">
        <v>398</v>
      </c>
      <c r="F106" s="18">
        <v>2026</v>
      </c>
      <c r="G106" s="18">
        <v>1124</v>
      </c>
      <c r="H106" s="18" t="s">
        <v>79</v>
      </c>
      <c r="I106" s="18" t="s">
        <v>90</v>
      </c>
      <c r="J106" s="18"/>
      <c r="K106" s="18" t="s">
        <v>324</v>
      </c>
      <c r="L106" s="18"/>
      <c r="M106" s="18" t="s">
        <v>123</v>
      </c>
      <c r="N106" s="18"/>
      <c r="O106" s="18"/>
      <c r="P106" s="18"/>
      <c r="Q106" s="18"/>
      <c r="R106" s="18"/>
      <c r="S106" s="18"/>
      <c r="T106" s="18"/>
      <c r="U106" s="18"/>
      <c r="V106" s="18"/>
      <c r="W106" s="18"/>
      <c r="X106" s="18"/>
      <c r="Y106" s="18"/>
      <c r="Z106" s="18"/>
      <c r="AA106" s="18"/>
      <c r="AB106" s="18"/>
      <c r="AC106" s="18"/>
      <c r="AD106" s="18"/>
      <c r="AE106" s="18" t="s">
        <v>325</v>
      </c>
      <c r="AF106" s="18" t="s">
        <v>326</v>
      </c>
      <c r="AG106" s="38" t="s">
        <v>396</v>
      </c>
      <c r="AH106" s="18" t="s">
        <v>328</v>
      </c>
      <c r="AI106" s="38"/>
    </row>
    <row r="107" s="2" customFormat="1" ht="161" customHeight="1" spans="1:35">
      <c r="A107" s="18">
        <v>6</v>
      </c>
      <c r="B107" s="25" t="s">
        <v>399</v>
      </c>
      <c r="C107" s="23" t="s">
        <v>121</v>
      </c>
      <c r="D107" s="38"/>
      <c r="E107" s="39" t="s">
        <v>400</v>
      </c>
      <c r="F107" s="18">
        <v>2026</v>
      </c>
      <c r="G107" s="18">
        <v>453</v>
      </c>
      <c r="H107" s="18" t="s">
        <v>79</v>
      </c>
      <c r="I107" s="18" t="s">
        <v>268</v>
      </c>
      <c r="J107" s="38"/>
      <c r="K107" s="18" t="s">
        <v>324</v>
      </c>
      <c r="L107" s="18"/>
      <c r="M107" s="18" t="s">
        <v>123</v>
      </c>
      <c r="N107" s="18"/>
      <c r="O107" s="18"/>
      <c r="P107" s="18"/>
      <c r="Q107" s="18"/>
      <c r="R107" s="18"/>
      <c r="S107" s="18"/>
      <c r="T107" s="18"/>
      <c r="U107" s="18"/>
      <c r="V107" s="18"/>
      <c r="W107" s="18"/>
      <c r="X107" s="18"/>
      <c r="Y107" s="18"/>
      <c r="Z107" s="18"/>
      <c r="AA107" s="18"/>
      <c r="AB107" s="18"/>
      <c r="AC107" s="18"/>
      <c r="AD107" s="18"/>
      <c r="AE107" s="18" t="s">
        <v>325</v>
      </c>
      <c r="AF107" s="18" t="s">
        <v>401</v>
      </c>
      <c r="AG107" s="38" t="s">
        <v>387</v>
      </c>
      <c r="AH107" s="18" t="s">
        <v>328</v>
      </c>
      <c r="AI107" s="38"/>
    </row>
    <row r="108" s="2" customFormat="1" ht="112.5" spans="1:35">
      <c r="A108" s="18">
        <v>7</v>
      </c>
      <c r="B108" s="25" t="s">
        <v>402</v>
      </c>
      <c r="C108" s="23" t="s">
        <v>121</v>
      </c>
      <c r="D108" s="38"/>
      <c r="E108" s="53" t="s">
        <v>403</v>
      </c>
      <c r="F108" s="18">
        <v>2026</v>
      </c>
      <c r="G108" s="18">
        <v>1515</v>
      </c>
      <c r="H108" s="18" t="s">
        <v>79</v>
      </c>
      <c r="I108" s="18" t="s">
        <v>268</v>
      </c>
      <c r="J108" s="18"/>
      <c r="K108" s="18" t="s">
        <v>324</v>
      </c>
      <c r="L108" s="18"/>
      <c r="M108" s="18" t="s">
        <v>123</v>
      </c>
      <c r="N108" s="18"/>
      <c r="O108" s="18"/>
      <c r="P108" s="18"/>
      <c r="Q108" s="18"/>
      <c r="R108" s="18"/>
      <c r="S108" s="18"/>
      <c r="T108" s="18"/>
      <c r="U108" s="18"/>
      <c r="V108" s="18"/>
      <c r="W108" s="18"/>
      <c r="X108" s="18"/>
      <c r="Y108" s="18"/>
      <c r="Z108" s="18"/>
      <c r="AA108" s="18"/>
      <c r="AB108" s="18"/>
      <c r="AC108" s="18"/>
      <c r="AD108" s="18"/>
      <c r="AE108" s="18" t="s">
        <v>325</v>
      </c>
      <c r="AF108" s="18" t="s">
        <v>401</v>
      </c>
      <c r="AG108" s="38" t="s">
        <v>387</v>
      </c>
      <c r="AH108" s="18" t="s">
        <v>328</v>
      </c>
      <c r="AI108" s="38"/>
    </row>
    <row r="109" s="2" customFormat="1" ht="161" customHeight="1" spans="1:35">
      <c r="A109" s="18">
        <v>8</v>
      </c>
      <c r="B109" s="25" t="s">
        <v>404</v>
      </c>
      <c r="C109" s="23" t="s">
        <v>121</v>
      </c>
      <c r="D109" s="38"/>
      <c r="E109" s="39" t="s">
        <v>405</v>
      </c>
      <c r="F109" s="18">
        <v>2026</v>
      </c>
      <c r="G109" s="18">
        <v>652</v>
      </c>
      <c r="H109" s="18" t="s">
        <v>79</v>
      </c>
      <c r="I109" s="18" t="s">
        <v>268</v>
      </c>
      <c r="J109" s="38"/>
      <c r="K109" s="18" t="s">
        <v>324</v>
      </c>
      <c r="L109" s="18"/>
      <c r="M109" s="18" t="s">
        <v>123</v>
      </c>
      <c r="N109" s="18"/>
      <c r="O109" s="18"/>
      <c r="P109" s="18"/>
      <c r="Q109" s="18"/>
      <c r="R109" s="18"/>
      <c r="S109" s="18"/>
      <c r="T109" s="18"/>
      <c r="U109" s="18"/>
      <c r="V109" s="18"/>
      <c r="W109" s="18"/>
      <c r="X109" s="18"/>
      <c r="Y109" s="18"/>
      <c r="Z109" s="18"/>
      <c r="AA109" s="18"/>
      <c r="AB109" s="18"/>
      <c r="AC109" s="18"/>
      <c r="AD109" s="18"/>
      <c r="AE109" s="18" t="s">
        <v>325</v>
      </c>
      <c r="AF109" s="18" t="s">
        <v>406</v>
      </c>
      <c r="AG109" s="38" t="s">
        <v>387</v>
      </c>
      <c r="AH109" s="18" t="s">
        <v>328</v>
      </c>
      <c r="AI109" s="38"/>
    </row>
    <row r="110" s="2" customFormat="1" ht="161" customHeight="1" spans="1:35">
      <c r="A110" s="18">
        <v>9</v>
      </c>
      <c r="B110" s="25" t="s">
        <v>407</v>
      </c>
      <c r="C110" s="23" t="s">
        <v>121</v>
      </c>
      <c r="D110" s="38"/>
      <c r="E110" s="39" t="s">
        <v>408</v>
      </c>
      <c r="F110" s="18">
        <v>2026</v>
      </c>
      <c r="G110" s="18">
        <v>1615</v>
      </c>
      <c r="H110" s="18" t="s">
        <v>79</v>
      </c>
      <c r="I110" s="18" t="s">
        <v>268</v>
      </c>
      <c r="J110" s="38"/>
      <c r="K110" s="18" t="s">
        <v>324</v>
      </c>
      <c r="L110" s="18"/>
      <c r="M110" s="18" t="s">
        <v>123</v>
      </c>
      <c r="N110" s="18"/>
      <c r="O110" s="18"/>
      <c r="P110" s="18"/>
      <c r="Q110" s="18"/>
      <c r="R110" s="18"/>
      <c r="S110" s="18"/>
      <c r="T110" s="18"/>
      <c r="U110" s="18"/>
      <c r="V110" s="18"/>
      <c r="W110" s="18"/>
      <c r="X110" s="18"/>
      <c r="Y110" s="18"/>
      <c r="Z110" s="18"/>
      <c r="AA110" s="18"/>
      <c r="AB110" s="18"/>
      <c r="AC110" s="18"/>
      <c r="AD110" s="18"/>
      <c r="AE110" s="18" t="s">
        <v>325</v>
      </c>
      <c r="AF110" s="18" t="s">
        <v>409</v>
      </c>
      <c r="AG110" s="38" t="s">
        <v>387</v>
      </c>
      <c r="AH110" s="18" t="s">
        <v>328</v>
      </c>
      <c r="AI110" s="38"/>
    </row>
    <row r="111" s="2" customFormat="1" ht="112.5" spans="1:35">
      <c r="A111" s="18">
        <v>10</v>
      </c>
      <c r="B111" s="25" t="s">
        <v>410</v>
      </c>
      <c r="C111" s="23" t="s">
        <v>121</v>
      </c>
      <c r="D111" s="38"/>
      <c r="E111" s="53" t="s">
        <v>411</v>
      </c>
      <c r="F111" s="18">
        <v>2026</v>
      </c>
      <c r="G111" s="18">
        <v>886</v>
      </c>
      <c r="H111" s="18" t="s">
        <v>79</v>
      </c>
      <c r="I111" s="18" t="s">
        <v>268</v>
      </c>
      <c r="J111" s="18"/>
      <c r="K111" s="18" t="s">
        <v>324</v>
      </c>
      <c r="L111" s="18"/>
      <c r="M111" s="18" t="s">
        <v>123</v>
      </c>
      <c r="N111" s="18"/>
      <c r="O111" s="18"/>
      <c r="P111" s="18"/>
      <c r="Q111" s="18"/>
      <c r="R111" s="18"/>
      <c r="S111" s="18"/>
      <c r="T111" s="18"/>
      <c r="U111" s="18"/>
      <c r="V111" s="18"/>
      <c r="W111" s="18"/>
      <c r="X111" s="18"/>
      <c r="Y111" s="18"/>
      <c r="Z111" s="18"/>
      <c r="AA111" s="18"/>
      <c r="AB111" s="18"/>
      <c r="AC111" s="18"/>
      <c r="AD111" s="18"/>
      <c r="AE111" s="18" t="s">
        <v>325</v>
      </c>
      <c r="AF111" s="18" t="s">
        <v>412</v>
      </c>
      <c r="AG111" s="38" t="s">
        <v>387</v>
      </c>
      <c r="AH111" s="18" t="s">
        <v>328</v>
      </c>
      <c r="AI111" s="38"/>
    </row>
    <row r="112" s="3" customFormat="1" ht="184" customHeight="1" spans="1:35">
      <c r="A112" s="18">
        <v>11</v>
      </c>
      <c r="B112" s="62" t="s">
        <v>413</v>
      </c>
      <c r="C112" s="23" t="s">
        <v>121</v>
      </c>
      <c r="D112" s="38"/>
      <c r="E112" s="53" t="s">
        <v>414</v>
      </c>
      <c r="F112" s="18">
        <v>2026</v>
      </c>
      <c r="G112" s="18">
        <v>1400</v>
      </c>
      <c r="H112" s="18" t="s">
        <v>79</v>
      </c>
      <c r="I112" s="18" t="s">
        <v>90</v>
      </c>
      <c r="J112" s="38"/>
      <c r="K112" s="18" t="s">
        <v>324</v>
      </c>
      <c r="L112" s="18"/>
      <c r="M112" s="18" t="s">
        <v>123</v>
      </c>
      <c r="N112" s="18"/>
      <c r="O112" s="18"/>
      <c r="P112" s="18"/>
      <c r="Q112" s="18"/>
      <c r="R112" s="18"/>
      <c r="S112" s="18"/>
      <c r="T112" s="18"/>
      <c r="U112" s="18"/>
      <c r="V112" s="18"/>
      <c r="W112" s="18"/>
      <c r="X112" s="18"/>
      <c r="Y112" s="18"/>
      <c r="Z112" s="18"/>
      <c r="AA112" s="18"/>
      <c r="AB112" s="18"/>
      <c r="AC112" s="18"/>
      <c r="AD112" s="18"/>
      <c r="AE112" s="18" t="s">
        <v>105</v>
      </c>
      <c r="AF112" s="18" t="s">
        <v>415</v>
      </c>
      <c r="AG112" s="38" t="s">
        <v>416</v>
      </c>
      <c r="AH112" s="18" t="s">
        <v>366</v>
      </c>
      <c r="AI112" s="37"/>
    </row>
    <row r="113" s="2" customFormat="1" ht="112.5" spans="1:37 16384:16384">
      <c r="A113" s="18">
        <v>12</v>
      </c>
      <c r="B113" s="25" t="s">
        <v>417</v>
      </c>
      <c r="C113" s="23" t="s">
        <v>121</v>
      </c>
      <c r="D113" s="38"/>
      <c r="E113" s="53" t="s">
        <v>418</v>
      </c>
      <c r="F113" s="18">
        <v>2026</v>
      </c>
      <c r="G113" s="18">
        <v>660</v>
      </c>
      <c r="H113" s="18" t="s">
        <v>79</v>
      </c>
      <c r="I113" s="18" t="s">
        <v>90</v>
      </c>
      <c r="J113" s="18"/>
      <c r="K113" s="18" t="s">
        <v>324</v>
      </c>
      <c r="L113" s="18"/>
      <c r="M113" s="18" t="s">
        <v>123</v>
      </c>
      <c r="N113" s="18"/>
      <c r="O113" s="18"/>
      <c r="P113" s="18"/>
      <c r="Q113" s="18"/>
      <c r="R113" s="18"/>
      <c r="S113" s="18"/>
      <c r="T113" s="18"/>
      <c r="U113" s="18"/>
      <c r="V113" s="18"/>
      <c r="W113" s="18"/>
      <c r="X113" s="18"/>
      <c r="Y113" s="18"/>
      <c r="Z113" s="18"/>
      <c r="AA113" s="18"/>
      <c r="AB113" s="18"/>
      <c r="AC113" s="18"/>
      <c r="AD113" s="18"/>
      <c r="AE113" s="18" t="s">
        <v>325</v>
      </c>
      <c r="AF113" s="18" t="s">
        <v>290</v>
      </c>
      <c r="AG113" s="38" t="s">
        <v>387</v>
      </c>
      <c r="AH113" s="18" t="s">
        <v>328</v>
      </c>
      <c r="AI113" s="38"/>
    </row>
    <row r="114" s="2" customFormat="1" ht="112.5" spans="1:37 16384:16384">
      <c r="A114" s="18">
        <v>13</v>
      </c>
      <c r="B114" s="25" t="s">
        <v>419</v>
      </c>
      <c r="C114" s="23" t="s">
        <v>121</v>
      </c>
      <c r="D114" s="38"/>
      <c r="E114" s="53" t="s">
        <v>420</v>
      </c>
      <c r="F114" s="18">
        <v>2026</v>
      </c>
      <c r="G114" s="18">
        <v>932</v>
      </c>
      <c r="H114" s="18" t="s">
        <v>79</v>
      </c>
      <c r="I114" s="18" t="s">
        <v>90</v>
      </c>
      <c r="J114" s="18"/>
      <c r="K114" s="18" t="s">
        <v>324</v>
      </c>
      <c r="L114" s="18"/>
      <c r="M114" s="18" t="s">
        <v>123</v>
      </c>
      <c r="N114" s="18"/>
      <c r="O114" s="18"/>
      <c r="P114" s="18"/>
      <c r="Q114" s="18"/>
      <c r="R114" s="18"/>
      <c r="S114" s="18"/>
      <c r="T114" s="18"/>
      <c r="U114" s="18"/>
      <c r="V114" s="18"/>
      <c r="W114" s="18"/>
      <c r="X114" s="18"/>
      <c r="Y114" s="18"/>
      <c r="Z114" s="18"/>
      <c r="AA114" s="18"/>
      <c r="AB114" s="18"/>
      <c r="AC114" s="18"/>
      <c r="AD114" s="18"/>
      <c r="AE114" s="18" t="s">
        <v>325</v>
      </c>
      <c r="AF114" s="18" t="s">
        <v>421</v>
      </c>
      <c r="AG114" s="38" t="s">
        <v>387</v>
      </c>
      <c r="AH114" s="18" t="s">
        <v>328</v>
      </c>
      <c r="AI114" s="38"/>
    </row>
    <row r="115" s="2" customFormat="1" ht="112.5" spans="1:37 16384:16384">
      <c r="A115" s="18">
        <v>14</v>
      </c>
      <c r="B115" s="25" t="s">
        <v>422</v>
      </c>
      <c r="C115" s="23" t="s">
        <v>121</v>
      </c>
      <c r="D115" s="38"/>
      <c r="E115" s="53" t="s">
        <v>423</v>
      </c>
      <c r="F115" s="18">
        <v>2026</v>
      </c>
      <c r="G115" s="18">
        <v>1794</v>
      </c>
      <c r="H115" s="18" t="s">
        <v>79</v>
      </c>
      <c r="I115" s="18" t="s">
        <v>90</v>
      </c>
      <c r="J115" s="18"/>
      <c r="K115" s="18" t="s">
        <v>324</v>
      </c>
      <c r="L115" s="18"/>
      <c r="M115" s="18" t="s">
        <v>123</v>
      </c>
      <c r="N115" s="18"/>
      <c r="O115" s="18"/>
      <c r="P115" s="18"/>
      <c r="Q115" s="18"/>
      <c r="R115" s="18"/>
      <c r="S115" s="18"/>
      <c r="T115" s="18"/>
      <c r="U115" s="18"/>
      <c r="V115" s="18"/>
      <c r="W115" s="18"/>
      <c r="X115" s="18"/>
      <c r="Y115" s="18"/>
      <c r="Z115" s="18"/>
      <c r="AA115" s="18"/>
      <c r="AB115" s="18"/>
      <c r="AC115" s="18"/>
      <c r="AD115" s="18"/>
      <c r="AE115" s="18" t="s">
        <v>325</v>
      </c>
      <c r="AF115" s="18" t="s">
        <v>424</v>
      </c>
      <c r="AG115" s="38" t="s">
        <v>387</v>
      </c>
      <c r="AH115" s="18" t="s">
        <v>328</v>
      </c>
      <c r="AI115" s="38"/>
    </row>
    <row r="116" s="6" customFormat="1" ht="30" customHeight="1" spans="1:37 16384:16384">
      <c r="A116" s="18" t="s">
        <v>191</v>
      </c>
      <c r="B116" s="46" t="s">
        <v>425</v>
      </c>
      <c r="C116" s="44"/>
      <c r="D116" s="44"/>
      <c r="E116" s="45"/>
      <c r="F116" s="18"/>
      <c r="G116" s="18">
        <f>+G119+G117</f>
        <v>43041</v>
      </c>
      <c r="H116" s="18"/>
      <c r="I116" s="18"/>
      <c r="J116" s="18"/>
      <c r="K116" s="18"/>
      <c r="L116" s="18">
        <f t="shared" ref="L116:Z116" si="48">+L119+L117</f>
        <v>840</v>
      </c>
      <c r="M116" s="18"/>
      <c r="N116" s="18">
        <f t="shared" si="48"/>
        <v>0</v>
      </c>
      <c r="O116" s="18">
        <f t="shared" si="48"/>
        <v>2040</v>
      </c>
      <c r="P116" s="18">
        <f t="shared" si="48"/>
        <v>2040</v>
      </c>
      <c r="Q116" s="18">
        <f t="shared" si="48"/>
        <v>0</v>
      </c>
      <c r="R116" s="18">
        <f t="shared" si="48"/>
        <v>0</v>
      </c>
      <c r="S116" s="18">
        <f t="shared" si="48"/>
        <v>0</v>
      </c>
      <c r="T116" s="18">
        <f t="shared" si="48"/>
        <v>0</v>
      </c>
      <c r="U116" s="18">
        <f t="shared" si="48"/>
        <v>0</v>
      </c>
      <c r="V116" s="18">
        <f t="shared" si="48"/>
        <v>2040</v>
      </c>
      <c r="W116" s="18">
        <f t="shared" si="48"/>
        <v>0</v>
      </c>
      <c r="X116" s="18">
        <f t="shared" si="48"/>
        <v>0</v>
      </c>
      <c r="Y116" s="18">
        <f t="shared" si="48"/>
        <v>0</v>
      </c>
      <c r="Z116" s="18">
        <f t="shared" si="48"/>
        <v>0</v>
      </c>
      <c r="AA116" s="18"/>
      <c r="AB116" s="18"/>
      <c r="AC116" s="18"/>
      <c r="AD116" s="18"/>
      <c r="AE116" s="18"/>
      <c r="AF116" s="18"/>
      <c r="AG116" s="38"/>
      <c r="AH116" s="18"/>
      <c r="AI116" s="38"/>
    </row>
    <row r="117" s="2" customFormat="1" ht="30" customHeight="1" spans="1:37 16384:16384">
      <c r="A117" s="18"/>
      <c r="B117" s="46" t="s">
        <v>63</v>
      </c>
      <c r="C117" s="44"/>
      <c r="D117" s="44"/>
      <c r="E117" s="45"/>
      <c r="F117" s="18"/>
      <c r="G117" s="18">
        <f>+G118</f>
        <v>2640</v>
      </c>
      <c r="H117" s="18"/>
      <c r="I117" s="18"/>
      <c r="J117" s="18"/>
      <c r="K117" s="18"/>
      <c r="L117" s="18">
        <f t="shared" ref="L117:Z117" si="49">+L118</f>
        <v>840</v>
      </c>
      <c r="M117" s="18"/>
      <c r="N117" s="18">
        <f t="shared" si="49"/>
        <v>0</v>
      </c>
      <c r="O117" s="18">
        <f t="shared" si="49"/>
        <v>1800</v>
      </c>
      <c r="P117" s="18">
        <f t="shared" si="49"/>
        <v>1800</v>
      </c>
      <c r="Q117" s="18">
        <f t="shared" si="49"/>
        <v>0</v>
      </c>
      <c r="R117" s="18">
        <f t="shared" si="49"/>
        <v>0</v>
      </c>
      <c r="S117" s="18">
        <f t="shared" si="49"/>
        <v>0</v>
      </c>
      <c r="T117" s="18">
        <f t="shared" si="49"/>
        <v>0</v>
      </c>
      <c r="U117" s="18">
        <f t="shared" si="49"/>
        <v>0</v>
      </c>
      <c r="V117" s="18">
        <f t="shared" si="49"/>
        <v>1800</v>
      </c>
      <c r="W117" s="18">
        <f t="shared" si="49"/>
        <v>0</v>
      </c>
      <c r="X117" s="18">
        <f t="shared" si="49"/>
        <v>0</v>
      </c>
      <c r="Y117" s="18">
        <f t="shared" si="49"/>
        <v>0</v>
      </c>
      <c r="Z117" s="18">
        <f t="shared" si="49"/>
        <v>0</v>
      </c>
      <c r="AA117" s="18"/>
      <c r="AB117" s="18"/>
      <c r="AC117" s="18"/>
      <c r="AD117" s="18"/>
      <c r="AE117" s="18"/>
      <c r="AF117" s="18"/>
      <c r="AG117" s="38"/>
      <c r="AH117" s="18"/>
      <c r="AI117" s="38"/>
    </row>
    <row r="118" s="2" customFormat="1" ht="292.5" spans="1:37 16384:16384">
      <c r="A118" s="18">
        <v>1</v>
      </c>
      <c r="B118" s="49" t="s">
        <v>426</v>
      </c>
      <c r="C118" s="23" t="s">
        <v>52</v>
      </c>
      <c r="D118" s="38"/>
      <c r="E118" s="39" t="s">
        <v>427</v>
      </c>
      <c r="F118" s="18" t="s">
        <v>159</v>
      </c>
      <c r="G118" s="18">
        <v>2640</v>
      </c>
      <c r="H118" s="18" t="s">
        <v>79</v>
      </c>
      <c r="I118" s="18" t="s">
        <v>90</v>
      </c>
      <c r="J118" s="38"/>
      <c r="K118" s="18" t="s">
        <v>160</v>
      </c>
      <c r="L118" s="18">
        <v>840</v>
      </c>
      <c r="M118" s="18" t="s">
        <v>70</v>
      </c>
      <c r="N118" s="18">
        <v>0</v>
      </c>
      <c r="O118" s="18">
        <v>1800</v>
      </c>
      <c r="P118" s="18">
        <v>1800</v>
      </c>
      <c r="Q118" s="18">
        <v>0</v>
      </c>
      <c r="R118" s="18">
        <v>0</v>
      </c>
      <c r="S118" s="18">
        <v>0</v>
      </c>
      <c r="T118" s="18">
        <v>0</v>
      </c>
      <c r="U118" s="18">
        <v>0</v>
      </c>
      <c r="V118" s="18">
        <v>1800</v>
      </c>
      <c r="W118" s="18">
        <v>0</v>
      </c>
      <c r="X118" s="18">
        <v>0</v>
      </c>
      <c r="Y118" s="18">
        <v>0</v>
      </c>
      <c r="Z118" s="18">
        <v>0</v>
      </c>
      <c r="AA118" s="18"/>
      <c r="AB118" s="18"/>
      <c r="AC118" s="18"/>
      <c r="AD118" s="63"/>
      <c r="AE118" s="18" t="s">
        <v>105</v>
      </c>
      <c r="AF118" s="18" t="s">
        <v>326</v>
      </c>
      <c r="AG118" s="38" t="s">
        <v>428</v>
      </c>
      <c r="AH118" s="18" t="s">
        <v>378</v>
      </c>
      <c r="AI118" s="64"/>
      <c r="AJ118" s="2">
        <f>+G118</f>
        <v>2640</v>
      </c>
      <c r="AK118" s="2">
        <f>+V118</f>
        <v>1800</v>
      </c>
      <c r="XFD118" s="65"/>
    </row>
    <row r="119" s="2" customFormat="1" ht="30" customHeight="1" spans="1:37 16384:16384">
      <c r="A119" s="18"/>
      <c r="B119" s="46" t="s">
        <v>86</v>
      </c>
      <c r="C119" s="44"/>
      <c r="D119" s="44"/>
      <c r="E119" s="45"/>
      <c r="F119" s="18"/>
      <c r="G119" s="18">
        <f>+SUM(G120:G128)</f>
        <v>40401</v>
      </c>
      <c r="H119" s="18"/>
      <c r="I119" s="18"/>
      <c r="J119" s="18"/>
      <c r="K119" s="18"/>
      <c r="L119" s="18">
        <f t="shared" ref="L119:Z119" si="50">+SUM(L120:L128)</f>
        <v>0</v>
      </c>
      <c r="M119" s="18"/>
      <c r="N119" s="18">
        <f t="shared" si="50"/>
        <v>0</v>
      </c>
      <c r="O119" s="18">
        <f t="shared" si="50"/>
        <v>240</v>
      </c>
      <c r="P119" s="18">
        <f t="shared" si="50"/>
        <v>240</v>
      </c>
      <c r="Q119" s="18">
        <f t="shared" si="50"/>
        <v>0</v>
      </c>
      <c r="R119" s="18">
        <f t="shared" si="50"/>
        <v>0</v>
      </c>
      <c r="S119" s="18">
        <f t="shared" si="50"/>
        <v>0</v>
      </c>
      <c r="T119" s="18">
        <f t="shared" si="50"/>
        <v>0</v>
      </c>
      <c r="U119" s="18">
        <f t="shared" si="50"/>
        <v>0</v>
      </c>
      <c r="V119" s="18">
        <f t="shared" si="50"/>
        <v>240</v>
      </c>
      <c r="W119" s="18">
        <f t="shared" si="50"/>
        <v>0</v>
      </c>
      <c r="X119" s="18">
        <f t="shared" si="50"/>
        <v>0</v>
      </c>
      <c r="Y119" s="18">
        <f t="shared" si="50"/>
        <v>0</v>
      </c>
      <c r="Z119" s="18">
        <f t="shared" si="50"/>
        <v>0</v>
      </c>
      <c r="AA119" s="18"/>
      <c r="AB119" s="18"/>
      <c r="AC119" s="18"/>
      <c r="AD119" s="18"/>
      <c r="AE119" s="18"/>
      <c r="AF119" s="18"/>
      <c r="AG119" s="38"/>
      <c r="AH119" s="18"/>
      <c r="AI119" s="38"/>
    </row>
    <row r="120" s="2" customFormat="1" ht="180" spans="1:37 16384:16384">
      <c r="A120" s="18">
        <v>1</v>
      </c>
      <c r="B120" s="62" t="s">
        <v>429</v>
      </c>
      <c r="C120" s="23" t="s">
        <v>88</v>
      </c>
      <c r="D120" s="38"/>
      <c r="E120" s="53" t="s">
        <v>430</v>
      </c>
      <c r="F120" s="18">
        <v>2026</v>
      </c>
      <c r="G120" s="18">
        <v>240</v>
      </c>
      <c r="H120" s="18" t="s">
        <v>79</v>
      </c>
      <c r="I120" s="18" t="s">
        <v>90</v>
      </c>
      <c r="J120" s="38"/>
      <c r="K120" s="52" t="s">
        <v>431</v>
      </c>
      <c r="L120" s="18">
        <v>0</v>
      </c>
      <c r="M120" s="18" t="s">
        <v>432</v>
      </c>
      <c r="N120" s="18">
        <v>0</v>
      </c>
      <c r="O120" s="18">
        <f>+G120</f>
        <v>240</v>
      </c>
      <c r="P120" s="18">
        <f>+O120</f>
        <v>240</v>
      </c>
      <c r="Q120" s="18">
        <v>0</v>
      </c>
      <c r="R120" s="18">
        <v>0</v>
      </c>
      <c r="S120" s="18">
        <v>0</v>
      </c>
      <c r="T120" s="18">
        <v>0</v>
      </c>
      <c r="U120" s="18">
        <v>0</v>
      </c>
      <c r="V120" s="18">
        <f>+P120</f>
        <v>240</v>
      </c>
      <c r="W120" s="18">
        <v>0</v>
      </c>
      <c r="X120" s="18">
        <v>0</v>
      </c>
      <c r="Y120" s="18">
        <v>0</v>
      </c>
      <c r="Z120" s="18">
        <v>0</v>
      </c>
      <c r="AA120" s="18"/>
      <c r="AB120" s="18"/>
      <c r="AC120" s="18"/>
      <c r="AD120" s="18"/>
      <c r="AE120" s="18" t="s">
        <v>105</v>
      </c>
      <c r="AF120" s="18" t="s">
        <v>199</v>
      </c>
      <c r="AG120" s="38" t="s">
        <v>433</v>
      </c>
      <c r="AH120" s="18" t="s">
        <v>309</v>
      </c>
      <c r="AI120" s="38"/>
      <c r="AJ120" s="2">
        <f>+G120</f>
        <v>240</v>
      </c>
      <c r="AK120" s="2">
        <f>+V120</f>
        <v>240</v>
      </c>
    </row>
    <row r="121" s="2" customFormat="1" ht="180" spans="1:37 16384:16384">
      <c r="A121" s="18">
        <v>2</v>
      </c>
      <c r="B121" s="62" t="s">
        <v>434</v>
      </c>
      <c r="C121" s="23" t="s">
        <v>109</v>
      </c>
      <c r="D121" s="38"/>
      <c r="E121" s="53" t="s">
        <v>435</v>
      </c>
      <c r="F121" s="18" t="s">
        <v>234</v>
      </c>
      <c r="G121" s="18">
        <v>4800</v>
      </c>
      <c r="H121" s="18" t="s">
        <v>79</v>
      </c>
      <c r="I121" s="18" t="s">
        <v>90</v>
      </c>
      <c r="J121" s="38"/>
      <c r="K121" s="52" t="s">
        <v>187</v>
      </c>
      <c r="L121" s="18"/>
      <c r="M121" s="18" t="s">
        <v>112</v>
      </c>
      <c r="N121" s="18"/>
      <c r="O121" s="18"/>
      <c r="P121" s="18"/>
      <c r="Q121" s="18"/>
      <c r="R121" s="18"/>
      <c r="S121" s="18"/>
      <c r="T121" s="18"/>
      <c r="U121" s="18"/>
      <c r="V121" s="18"/>
      <c r="W121" s="18"/>
      <c r="X121" s="18"/>
      <c r="Y121" s="18"/>
      <c r="Z121" s="18"/>
      <c r="AA121" s="18"/>
      <c r="AB121" s="18"/>
      <c r="AC121" s="18"/>
      <c r="AD121" s="18"/>
      <c r="AE121" s="18" t="s">
        <v>105</v>
      </c>
      <c r="AF121" s="18" t="s">
        <v>199</v>
      </c>
      <c r="AG121" s="38" t="s">
        <v>433</v>
      </c>
      <c r="AH121" s="18" t="s">
        <v>309</v>
      </c>
      <c r="AI121" s="38"/>
    </row>
    <row r="122" s="2" customFormat="1" ht="112.5" spans="1:37 16384:16384">
      <c r="A122" s="18">
        <v>3</v>
      </c>
      <c r="B122" s="25" t="s">
        <v>436</v>
      </c>
      <c r="C122" s="23" t="s">
        <v>109</v>
      </c>
      <c r="D122" s="38"/>
      <c r="E122" s="53" t="s">
        <v>437</v>
      </c>
      <c r="F122" s="18" t="s">
        <v>234</v>
      </c>
      <c r="G122" s="18">
        <v>13000</v>
      </c>
      <c r="H122" s="18" t="s">
        <v>55</v>
      </c>
      <c r="I122" s="18" t="s">
        <v>268</v>
      </c>
      <c r="J122" s="38"/>
      <c r="K122" s="52" t="s">
        <v>438</v>
      </c>
      <c r="L122" s="18"/>
      <c r="M122" s="18" t="s">
        <v>112</v>
      </c>
      <c r="N122" s="18"/>
      <c r="O122" s="18"/>
      <c r="P122" s="18"/>
      <c r="Q122" s="18"/>
      <c r="R122" s="18"/>
      <c r="S122" s="18"/>
      <c r="T122" s="18"/>
      <c r="U122" s="18"/>
      <c r="V122" s="18"/>
      <c r="W122" s="18"/>
      <c r="X122" s="18"/>
      <c r="Y122" s="18"/>
      <c r="Z122" s="18"/>
      <c r="AA122" s="18"/>
      <c r="AB122" s="18"/>
      <c r="AC122" s="18"/>
      <c r="AD122" s="18"/>
      <c r="AE122" s="18" t="s">
        <v>105</v>
      </c>
      <c r="AF122" s="18" t="s">
        <v>439</v>
      </c>
      <c r="AG122" s="38" t="s">
        <v>440</v>
      </c>
      <c r="AH122" s="18" t="s">
        <v>366</v>
      </c>
      <c r="AI122" s="38"/>
    </row>
    <row r="123" s="2" customFormat="1" ht="157.5" spans="1:37 16384:16384">
      <c r="A123" s="18">
        <v>4</v>
      </c>
      <c r="B123" s="49" t="s">
        <v>441</v>
      </c>
      <c r="C123" s="23" t="s">
        <v>109</v>
      </c>
      <c r="D123" s="38"/>
      <c r="E123" s="53" t="s">
        <v>442</v>
      </c>
      <c r="F123" s="18" t="s">
        <v>234</v>
      </c>
      <c r="G123" s="18">
        <v>200</v>
      </c>
      <c r="H123" s="18" t="s">
        <v>79</v>
      </c>
      <c r="I123" s="18" t="s">
        <v>80</v>
      </c>
      <c r="J123" s="38"/>
      <c r="K123" s="66" t="s">
        <v>443</v>
      </c>
      <c r="L123" s="18"/>
      <c r="M123" s="18" t="s">
        <v>112</v>
      </c>
      <c r="N123" s="18"/>
      <c r="O123" s="18"/>
      <c r="P123" s="18"/>
      <c r="Q123" s="18"/>
      <c r="R123" s="18"/>
      <c r="S123" s="18"/>
      <c r="T123" s="18"/>
      <c r="U123" s="18"/>
      <c r="V123" s="18"/>
      <c r="W123" s="18"/>
      <c r="X123" s="18"/>
      <c r="Y123" s="18"/>
      <c r="Z123" s="18"/>
      <c r="AA123" s="18"/>
      <c r="AB123" s="18"/>
      <c r="AC123" s="18"/>
      <c r="AD123" s="18"/>
      <c r="AE123" s="18" t="s">
        <v>105</v>
      </c>
      <c r="AF123" s="18" t="s">
        <v>144</v>
      </c>
      <c r="AG123" s="38"/>
      <c r="AH123" s="18" t="s">
        <v>146</v>
      </c>
      <c r="AI123" s="38"/>
    </row>
    <row r="124" s="2" customFormat="1" ht="202.5" spans="1:37 16384:16384">
      <c r="A124" s="18">
        <v>5</v>
      </c>
      <c r="B124" s="62" t="s">
        <v>444</v>
      </c>
      <c r="C124" s="23" t="s">
        <v>121</v>
      </c>
      <c r="D124" s="38"/>
      <c r="E124" s="53" t="s">
        <v>445</v>
      </c>
      <c r="F124" s="18" t="s">
        <v>102</v>
      </c>
      <c r="G124" s="18">
        <v>7400</v>
      </c>
      <c r="H124" s="18" t="s">
        <v>55</v>
      </c>
      <c r="I124" s="18"/>
      <c r="J124" s="38"/>
      <c r="K124" s="52" t="s">
        <v>446</v>
      </c>
      <c r="L124" s="18"/>
      <c r="M124" s="18" t="s">
        <v>123</v>
      </c>
      <c r="N124" s="18"/>
      <c r="O124" s="18"/>
      <c r="P124" s="18"/>
      <c r="Q124" s="18"/>
      <c r="R124" s="18"/>
      <c r="S124" s="18"/>
      <c r="T124" s="18"/>
      <c r="U124" s="18"/>
      <c r="V124" s="18"/>
      <c r="W124" s="18"/>
      <c r="X124" s="18"/>
      <c r="Y124" s="18"/>
      <c r="Z124" s="18"/>
      <c r="AA124" s="18"/>
      <c r="AB124" s="18"/>
      <c r="AC124" s="18"/>
      <c r="AD124" s="18"/>
      <c r="AE124" s="18" t="s">
        <v>105</v>
      </c>
      <c r="AF124" s="18" t="s">
        <v>447</v>
      </c>
      <c r="AG124" s="38" t="s">
        <v>448</v>
      </c>
      <c r="AH124" s="18" t="s">
        <v>366</v>
      </c>
      <c r="AI124" s="38"/>
    </row>
    <row r="125" s="2" customFormat="1" ht="166" customHeight="1" spans="1:37 16384:16384">
      <c r="A125" s="18">
        <v>6</v>
      </c>
      <c r="B125" s="62" t="s">
        <v>449</v>
      </c>
      <c r="C125" s="23" t="s">
        <v>121</v>
      </c>
      <c r="D125" s="38"/>
      <c r="E125" s="53" t="s">
        <v>450</v>
      </c>
      <c r="F125" s="18" t="s">
        <v>102</v>
      </c>
      <c r="G125" s="18">
        <v>9950</v>
      </c>
      <c r="H125" s="18" t="s">
        <v>55</v>
      </c>
      <c r="I125" s="18" t="s">
        <v>268</v>
      </c>
      <c r="J125" s="38"/>
      <c r="K125" s="52" t="s">
        <v>438</v>
      </c>
      <c r="L125" s="18"/>
      <c r="M125" s="18" t="s">
        <v>123</v>
      </c>
      <c r="N125" s="18"/>
      <c r="O125" s="18"/>
      <c r="P125" s="18"/>
      <c r="Q125" s="18"/>
      <c r="R125" s="18"/>
      <c r="S125" s="18"/>
      <c r="T125" s="18"/>
      <c r="U125" s="18"/>
      <c r="V125" s="18"/>
      <c r="W125" s="18"/>
      <c r="X125" s="18"/>
      <c r="Y125" s="18"/>
      <c r="Z125" s="18"/>
      <c r="AA125" s="18"/>
      <c r="AB125" s="18"/>
      <c r="AC125" s="18"/>
      <c r="AD125" s="18"/>
      <c r="AE125" s="18" t="s">
        <v>105</v>
      </c>
      <c r="AF125" s="18" t="s">
        <v>451</v>
      </c>
      <c r="AG125" s="38" t="s">
        <v>452</v>
      </c>
      <c r="AH125" s="18" t="s">
        <v>366</v>
      </c>
      <c r="AI125" s="38"/>
    </row>
    <row r="126" s="2" customFormat="1" ht="153" customHeight="1" spans="1:37 16384:16384">
      <c r="A126" s="18">
        <v>7</v>
      </c>
      <c r="B126" s="25" t="s">
        <v>453</v>
      </c>
      <c r="C126" s="23" t="s">
        <v>121</v>
      </c>
      <c r="D126" s="38"/>
      <c r="E126" s="39" t="s">
        <v>454</v>
      </c>
      <c r="F126" s="18" t="s">
        <v>102</v>
      </c>
      <c r="G126" s="18">
        <v>1614</v>
      </c>
      <c r="H126" s="18" t="s">
        <v>79</v>
      </c>
      <c r="I126" s="18" t="s">
        <v>90</v>
      </c>
      <c r="J126" s="38"/>
      <c r="K126" s="52"/>
      <c r="L126" s="18"/>
      <c r="M126" s="18" t="s">
        <v>123</v>
      </c>
      <c r="N126" s="18"/>
      <c r="O126" s="18"/>
      <c r="P126" s="18"/>
      <c r="Q126" s="18"/>
      <c r="R126" s="18"/>
      <c r="S126" s="18"/>
      <c r="T126" s="18"/>
      <c r="U126" s="18"/>
      <c r="V126" s="18"/>
      <c r="W126" s="18"/>
      <c r="X126" s="18"/>
      <c r="Y126" s="18"/>
      <c r="Z126" s="18"/>
      <c r="AA126" s="18"/>
      <c r="AB126" s="18"/>
      <c r="AC126" s="18"/>
      <c r="AD126" s="18"/>
      <c r="AE126" s="18" t="s">
        <v>105</v>
      </c>
      <c r="AF126" s="18" t="s">
        <v>126</v>
      </c>
      <c r="AG126" s="38" t="s">
        <v>455</v>
      </c>
      <c r="AH126" s="18" t="s">
        <v>226</v>
      </c>
      <c r="AI126" s="38"/>
    </row>
    <row r="127" s="2" customFormat="1" ht="150" customHeight="1" spans="1:37 16384:16384">
      <c r="A127" s="18">
        <v>8</v>
      </c>
      <c r="B127" s="25" t="s">
        <v>456</v>
      </c>
      <c r="C127" s="23" t="s">
        <v>121</v>
      </c>
      <c r="D127" s="38"/>
      <c r="E127" s="39" t="s">
        <v>457</v>
      </c>
      <c r="F127" s="18" t="s">
        <v>234</v>
      </c>
      <c r="G127" s="18">
        <v>2500</v>
      </c>
      <c r="H127" s="18" t="s">
        <v>79</v>
      </c>
      <c r="I127" s="18" t="s">
        <v>90</v>
      </c>
      <c r="J127" s="38"/>
      <c r="K127" s="66" t="s">
        <v>458</v>
      </c>
      <c r="L127" s="18"/>
      <c r="M127" s="18" t="s">
        <v>123</v>
      </c>
      <c r="N127" s="18"/>
      <c r="O127" s="18"/>
      <c r="P127" s="18"/>
      <c r="Q127" s="18"/>
      <c r="R127" s="18"/>
      <c r="S127" s="18"/>
      <c r="T127" s="18"/>
      <c r="U127" s="18"/>
      <c r="V127" s="18"/>
      <c r="W127" s="18"/>
      <c r="X127" s="18"/>
      <c r="Y127" s="18"/>
      <c r="Z127" s="18"/>
      <c r="AA127" s="18"/>
      <c r="AB127" s="18"/>
      <c r="AC127" s="18"/>
      <c r="AD127" s="18"/>
      <c r="AE127" s="18" t="s">
        <v>105</v>
      </c>
      <c r="AF127" s="18" t="s">
        <v>459</v>
      </c>
      <c r="AG127" s="38" t="s">
        <v>460</v>
      </c>
      <c r="AH127" s="18"/>
      <c r="AI127" s="38"/>
    </row>
    <row r="128" s="2" customFormat="1" ht="153" customHeight="1" spans="1:37 16384:16384">
      <c r="A128" s="18">
        <v>9</v>
      </c>
      <c r="B128" s="49" t="s">
        <v>461</v>
      </c>
      <c r="C128" s="23" t="s">
        <v>121</v>
      </c>
      <c r="D128" s="38"/>
      <c r="E128" s="39" t="s">
        <v>462</v>
      </c>
      <c r="F128" s="18" t="s">
        <v>234</v>
      </c>
      <c r="G128" s="18">
        <v>697</v>
      </c>
      <c r="H128" s="18" t="s">
        <v>79</v>
      </c>
      <c r="I128" s="18" t="s">
        <v>90</v>
      </c>
      <c r="J128" s="38"/>
      <c r="K128" s="66" t="s">
        <v>463</v>
      </c>
      <c r="L128" s="18"/>
      <c r="M128" s="18" t="s">
        <v>123</v>
      </c>
      <c r="N128" s="18"/>
      <c r="O128" s="18"/>
      <c r="P128" s="18"/>
      <c r="Q128" s="18"/>
      <c r="R128" s="18"/>
      <c r="S128" s="18"/>
      <c r="T128" s="18"/>
      <c r="U128" s="18"/>
      <c r="V128" s="18"/>
      <c r="W128" s="18"/>
      <c r="X128" s="18"/>
      <c r="Y128" s="18"/>
      <c r="Z128" s="18"/>
      <c r="AA128" s="18"/>
      <c r="AB128" s="18"/>
      <c r="AC128" s="18"/>
      <c r="AD128" s="18"/>
      <c r="AE128" s="18" t="s">
        <v>105</v>
      </c>
      <c r="AF128" s="18" t="s">
        <v>188</v>
      </c>
      <c r="AG128" s="38" t="s">
        <v>464</v>
      </c>
      <c r="AH128" s="18"/>
      <c r="AI128" s="38"/>
    </row>
    <row r="129" s="2" customFormat="1" ht="30" customHeight="1" spans="1:37">
      <c r="A129" s="18" t="s">
        <v>230</v>
      </c>
      <c r="B129" s="46" t="s">
        <v>465</v>
      </c>
      <c r="C129" s="44"/>
      <c r="D129" s="44"/>
      <c r="E129" s="45"/>
      <c r="F129" s="18"/>
      <c r="G129" s="18">
        <f>+G130+G133+G138+G145</f>
        <v>40453.86</v>
      </c>
      <c r="H129" s="18"/>
      <c r="I129" s="18"/>
      <c r="J129" s="18"/>
      <c r="K129" s="18"/>
      <c r="L129" s="18">
        <f t="shared" ref="L129:Z129" si="51">+L130+L133+L138+L145</f>
        <v>12529</v>
      </c>
      <c r="M129" s="18"/>
      <c r="N129" s="18">
        <f t="shared" si="51"/>
        <v>0</v>
      </c>
      <c r="O129" s="18">
        <f t="shared" si="51"/>
        <v>12382</v>
      </c>
      <c r="P129" s="18">
        <f t="shared" si="51"/>
        <v>12382</v>
      </c>
      <c r="Q129" s="18">
        <f t="shared" si="51"/>
        <v>3443</v>
      </c>
      <c r="R129" s="18">
        <f t="shared" si="51"/>
        <v>6668</v>
      </c>
      <c r="S129" s="18">
        <f t="shared" si="51"/>
        <v>0</v>
      </c>
      <c r="T129" s="18">
        <f t="shared" si="51"/>
        <v>0</v>
      </c>
      <c r="U129" s="18">
        <f t="shared" si="51"/>
        <v>0</v>
      </c>
      <c r="V129" s="18">
        <f t="shared" si="51"/>
        <v>2271</v>
      </c>
      <c r="W129" s="18">
        <f t="shared" si="51"/>
        <v>0</v>
      </c>
      <c r="X129" s="18">
        <f t="shared" si="51"/>
        <v>0</v>
      </c>
      <c r="Y129" s="18">
        <f t="shared" si="51"/>
        <v>0</v>
      </c>
      <c r="Z129" s="18">
        <f t="shared" si="51"/>
        <v>0</v>
      </c>
      <c r="AA129" s="18"/>
      <c r="AB129" s="18"/>
      <c r="AC129" s="18"/>
      <c r="AD129" s="18"/>
      <c r="AE129" s="18"/>
      <c r="AF129" s="18"/>
      <c r="AG129" s="38"/>
      <c r="AH129" s="18"/>
      <c r="AI129" s="38"/>
    </row>
    <row r="130" s="2" customFormat="1" ht="30" customHeight="1" spans="1:37">
      <c r="A130" s="18"/>
      <c r="B130" s="46" t="s">
        <v>466</v>
      </c>
      <c r="C130" s="44"/>
      <c r="D130" s="44"/>
      <c r="E130" s="45"/>
      <c r="F130" s="23"/>
      <c r="G130" s="23">
        <f>+G131</f>
        <v>1920</v>
      </c>
      <c r="H130" s="23"/>
      <c r="I130" s="23"/>
      <c r="J130" s="23"/>
      <c r="K130" s="23"/>
      <c r="L130" s="23">
        <f t="shared" ref="L130:Z130" si="52">+L131</f>
        <v>0</v>
      </c>
      <c r="M130" s="23"/>
      <c r="N130" s="23">
        <f t="shared" si="52"/>
        <v>0</v>
      </c>
      <c r="O130" s="23">
        <f t="shared" si="52"/>
        <v>576</v>
      </c>
      <c r="P130" s="23">
        <f t="shared" si="52"/>
        <v>576</v>
      </c>
      <c r="Q130" s="23">
        <f t="shared" si="52"/>
        <v>0</v>
      </c>
      <c r="R130" s="23">
        <f t="shared" si="52"/>
        <v>576</v>
      </c>
      <c r="S130" s="23">
        <f t="shared" si="52"/>
        <v>0</v>
      </c>
      <c r="T130" s="23">
        <f t="shared" si="52"/>
        <v>0</v>
      </c>
      <c r="U130" s="23">
        <f t="shared" si="52"/>
        <v>0</v>
      </c>
      <c r="V130" s="23">
        <f t="shared" si="52"/>
        <v>0</v>
      </c>
      <c r="W130" s="23">
        <f t="shared" si="52"/>
        <v>0</v>
      </c>
      <c r="X130" s="23">
        <f t="shared" si="52"/>
        <v>0</v>
      </c>
      <c r="Y130" s="23">
        <f t="shared" si="52"/>
        <v>0</v>
      </c>
      <c r="Z130" s="23">
        <f t="shared" si="52"/>
        <v>0</v>
      </c>
      <c r="AA130" s="23"/>
      <c r="AB130" s="23"/>
      <c r="AC130" s="23"/>
      <c r="AD130" s="23"/>
      <c r="AE130" s="23"/>
      <c r="AF130" s="23"/>
      <c r="AG130" s="55"/>
      <c r="AH130" s="23"/>
      <c r="AI130" s="38"/>
    </row>
    <row r="131" s="2" customFormat="1" ht="30" customHeight="1" spans="1:37">
      <c r="A131" s="18"/>
      <c r="B131" s="46" t="s">
        <v>86</v>
      </c>
      <c r="C131" s="44"/>
      <c r="D131" s="44"/>
      <c r="E131" s="45"/>
      <c r="F131" s="18"/>
      <c r="G131" s="18">
        <f>+SUM(G132)</f>
        <v>1920</v>
      </c>
      <c r="H131" s="18"/>
      <c r="I131" s="18"/>
      <c r="J131" s="18"/>
      <c r="K131" s="18"/>
      <c r="L131" s="18">
        <f t="shared" ref="L131:Z131" si="53">+SUM(L132)</f>
        <v>0</v>
      </c>
      <c r="M131" s="18"/>
      <c r="N131" s="18">
        <f t="shared" si="53"/>
        <v>0</v>
      </c>
      <c r="O131" s="18">
        <f t="shared" si="53"/>
        <v>576</v>
      </c>
      <c r="P131" s="18">
        <f t="shared" si="53"/>
        <v>576</v>
      </c>
      <c r="Q131" s="18">
        <f t="shared" si="53"/>
        <v>0</v>
      </c>
      <c r="R131" s="18">
        <f t="shared" si="53"/>
        <v>576</v>
      </c>
      <c r="S131" s="18">
        <f t="shared" si="53"/>
        <v>0</v>
      </c>
      <c r="T131" s="18">
        <f t="shared" si="53"/>
        <v>0</v>
      </c>
      <c r="U131" s="18">
        <f t="shared" si="53"/>
        <v>0</v>
      </c>
      <c r="V131" s="18">
        <f t="shared" si="53"/>
        <v>0</v>
      </c>
      <c r="W131" s="18">
        <f t="shared" si="53"/>
        <v>0</v>
      </c>
      <c r="X131" s="18">
        <f t="shared" si="53"/>
        <v>0</v>
      </c>
      <c r="Y131" s="18">
        <f t="shared" si="53"/>
        <v>0</v>
      </c>
      <c r="Z131" s="18">
        <f t="shared" si="53"/>
        <v>0</v>
      </c>
      <c r="AA131" s="18"/>
      <c r="AB131" s="18"/>
      <c r="AC131" s="18"/>
      <c r="AD131" s="18"/>
      <c r="AE131" s="18"/>
      <c r="AF131" s="18"/>
      <c r="AG131" s="38"/>
      <c r="AH131" s="18"/>
      <c r="AI131" s="38"/>
    </row>
    <row r="132" s="5" customFormat="1" ht="247.5" spans="1:37">
      <c r="A132" s="20">
        <v>1</v>
      </c>
      <c r="B132" s="39" t="s">
        <v>467</v>
      </c>
      <c r="C132" s="18" t="s">
        <v>88</v>
      </c>
      <c r="D132" s="18" t="s">
        <v>468</v>
      </c>
      <c r="E132" s="39" t="s">
        <v>469</v>
      </c>
      <c r="F132" s="20" t="s">
        <v>102</v>
      </c>
      <c r="G132" s="20">
        <v>1920</v>
      </c>
      <c r="H132" s="20" t="s">
        <v>55</v>
      </c>
      <c r="I132" s="20" t="s">
        <v>470</v>
      </c>
      <c r="J132" s="20" t="s">
        <v>471</v>
      </c>
      <c r="K132" s="20" t="s">
        <v>225</v>
      </c>
      <c r="L132" s="20">
        <v>0</v>
      </c>
      <c r="M132" s="20" t="s">
        <v>472</v>
      </c>
      <c r="N132" s="20">
        <v>0</v>
      </c>
      <c r="O132" s="20">
        <f>+G132*0.3</f>
        <v>576</v>
      </c>
      <c r="P132" s="20">
        <f>+O132</f>
        <v>576</v>
      </c>
      <c r="Q132" s="20">
        <v>0</v>
      </c>
      <c r="R132" s="20">
        <f>+P132</f>
        <v>576</v>
      </c>
      <c r="S132" s="20">
        <v>0</v>
      </c>
      <c r="T132" s="20">
        <v>0</v>
      </c>
      <c r="U132" s="20">
        <v>0</v>
      </c>
      <c r="V132" s="20">
        <v>0</v>
      </c>
      <c r="W132" s="20">
        <v>0</v>
      </c>
      <c r="X132" s="20">
        <v>0</v>
      </c>
      <c r="Y132" s="20">
        <v>0</v>
      </c>
      <c r="Z132" s="20">
        <v>0</v>
      </c>
      <c r="AA132" s="20">
        <v>3828</v>
      </c>
      <c r="AB132" s="20"/>
      <c r="AC132" s="20">
        <v>8507</v>
      </c>
      <c r="AD132" s="20">
        <v>4253</v>
      </c>
      <c r="AE132" s="20" t="s">
        <v>271</v>
      </c>
      <c r="AF132" s="20" t="s">
        <v>473</v>
      </c>
      <c r="AG132" s="51" t="s">
        <v>474</v>
      </c>
      <c r="AH132" s="20" t="s">
        <v>277</v>
      </c>
      <c r="AI132" s="38"/>
      <c r="AJ132" s="67"/>
      <c r="AK132" s="47"/>
    </row>
    <row r="133" s="2" customFormat="1" ht="30" customHeight="1" spans="1:37">
      <c r="A133" s="18"/>
      <c r="B133" s="46" t="s">
        <v>475</v>
      </c>
      <c r="C133" s="44"/>
      <c r="D133" s="44"/>
      <c r="E133" s="45"/>
      <c r="F133" s="23"/>
      <c r="G133" s="23">
        <f>+G134+G136</f>
        <v>22083.51</v>
      </c>
      <c r="H133" s="23"/>
      <c r="I133" s="23"/>
      <c r="J133" s="23"/>
      <c r="K133" s="23"/>
      <c r="L133" s="23">
        <f t="shared" ref="L133:Z133" si="54">+L134+L136</f>
        <v>4000</v>
      </c>
      <c r="M133" s="23"/>
      <c r="N133" s="23">
        <f t="shared" si="54"/>
        <v>0</v>
      </c>
      <c r="O133" s="23">
        <f t="shared" si="54"/>
        <v>6885</v>
      </c>
      <c r="P133" s="23">
        <f t="shared" si="54"/>
        <v>6885</v>
      </c>
      <c r="Q133" s="23">
        <f t="shared" si="54"/>
        <v>3443</v>
      </c>
      <c r="R133" s="23">
        <f t="shared" si="54"/>
        <v>1721</v>
      </c>
      <c r="S133" s="23">
        <f t="shared" si="54"/>
        <v>0</v>
      </c>
      <c r="T133" s="23">
        <f t="shared" si="54"/>
        <v>0</v>
      </c>
      <c r="U133" s="23">
        <f t="shared" si="54"/>
        <v>0</v>
      </c>
      <c r="V133" s="23">
        <f t="shared" si="54"/>
        <v>1721</v>
      </c>
      <c r="W133" s="23">
        <f t="shared" si="54"/>
        <v>0</v>
      </c>
      <c r="X133" s="23">
        <f t="shared" si="54"/>
        <v>0</v>
      </c>
      <c r="Y133" s="23">
        <f t="shared" si="54"/>
        <v>0</v>
      </c>
      <c r="Z133" s="23">
        <f t="shared" si="54"/>
        <v>0</v>
      </c>
      <c r="AA133" s="23"/>
      <c r="AB133" s="23"/>
      <c r="AC133" s="23"/>
      <c r="AD133" s="23"/>
      <c r="AE133" s="23"/>
      <c r="AF133" s="23"/>
      <c r="AG133" s="55"/>
      <c r="AH133" s="23"/>
      <c r="AI133" s="38"/>
    </row>
    <row r="134" s="2" customFormat="1" ht="30" customHeight="1" spans="1:37">
      <c r="A134" s="18"/>
      <c r="B134" s="46" t="s">
        <v>63</v>
      </c>
      <c r="C134" s="44"/>
      <c r="D134" s="44"/>
      <c r="E134" s="45"/>
      <c r="F134" s="18"/>
      <c r="G134" s="18">
        <f t="shared" ref="G134:G139" si="55">+SUM(G135)</f>
        <v>10885</v>
      </c>
      <c r="H134" s="18"/>
      <c r="I134" s="18"/>
      <c r="J134" s="18"/>
      <c r="K134" s="18"/>
      <c r="L134" s="18">
        <f t="shared" ref="L134:Z134" si="56">+SUM(L135)</f>
        <v>4000</v>
      </c>
      <c r="M134" s="18"/>
      <c r="N134" s="18">
        <f t="shared" si="56"/>
        <v>0</v>
      </c>
      <c r="O134" s="18">
        <f t="shared" si="56"/>
        <v>6885</v>
      </c>
      <c r="P134" s="18">
        <f t="shared" si="56"/>
        <v>6885</v>
      </c>
      <c r="Q134" s="18">
        <f t="shared" si="56"/>
        <v>3443</v>
      </c>
      <c r="R134" s="18">
        <f t="shared" si="56"/>
        <v>1721</v>
      </c>
      <c r="S134" s="18">
        <f t="shared" si="56"/>
        <v>0</v>
      </c>
      <c r="T134" s="18">
        <f t="shared" si="56"/>
        <v>0</v>
      </c>
      <c r="U134" s="18">
        <f t="shared" si="56"/>
        <v>0</v>
      </c>
      <c r="V134" s="18">
        <f t="shared" si="56"/>
        <v>1721</v>
      </c>
      <c r="W134" s="18">
        <f t="shared" si="56"/>
        <v>0</v>
      </c>
      <c r="X134" s="18">
        <f t="shared" si="56"/>
        <v>0</v>
      </c>
      <c r="Y134" s="18">
        <f t="shared" si="56"/>
        <v>0</v>
      </c>
      <c r="Z134" s="18">
        <f t="shared" si="56"/>
        <v>0</v>
      </c>
      <c r="AA134" s="18"/>
      <c r="AB134" s="18"/>
      <c r="AC134" s="18"/>
      <c r="AD134" s="18"/>
      <c r="AE134" s="18"/>
      <c r="AF134" s="18"/>
      <c r="AG134" s="38"/>
      <c r="AH134" s="18"/>
      <c r="AI134" s="38"/>
    </row>
    <row r="135" s="5" customFormat="1" ht="251" customHeight="1" spans="1:37">
      <c r="A135" s="18">
        <v>1</v>
      </c>
      <c r="B135" s="38" t="s">
        <v>476</v>
      </c>
      <c r="C135" s="18" t="s">
        <v>52</v>
      </c>
      <c r="D135" s="68" t="s">
        <v>477</v>
      </c>
      <c r="E135" s="39" t="s">
        <v>478</v>
      </c>
      <c r="F135" s="18" t="s">
        <v>159</v>
      </c>
      <c r="G135" s="18">
        <v>10885</v>
      </c>
      <c r="H135" s="18" t="s">
        <v>55</v>
      </c>
      <c r="I135" s="18" t="s">
        <v>268</v>
      </c>
      <c r="J135" s="18" t="s">
        <v>479</v>
      </c>
      <c r="K135" s="18" t="s">
        <v>480</v>
      </c>
      <c r="L135" s="18">
        <v>4000</v>
      </c>
      <c r="M135" s="18" t="s">
        <v>70</v>
      </c>
      <c r="N135" s="18">
        <v>0</v>
      </c>
      <c r="O135" s="18">
        <f>(G135-L135)</f>
        <v>6885</v>
      </c>
      <c r="P135" s="18">
        <f>O135</f>
        <v>6885</v>
      </c>
      <c r="Q135" s="18">
        <v>3443</v>
      </c>
      <c r="R135" s="18">
        <v>1721</v>
      </c>
      <c r="S135" s="18">
        <v>0</v>
      </c>
      <c r="T135" s="18">
        <v>0</v>
      </c>
      <c r="U135" s="18">
        <v>0</v>
      </c>
      <c r="V135" s="18">
        <v>1721</v>
      </c>
      <c r="W135" s="18">
        <v>0</v>
      </c>
      <c r="X135" s="18">
        <v>0</v>
      </c>
      <c r="Y135" s="18">
        <v>0</v>
      </c>
      <c r="Z135" s="18">
        <v>0</v>
      </c>
      <c r="AA135" s="18">
        <f>R135</f>
        <v>1721</v>
      </c>
      <c r="AB135" s="18">
        <f>AA135</f>
        <v>1721</v>
      </c>
      <c r="AC135" s="18"/>
      <c r="AD135" s="18"/>
      <c r="AE135" s="18" t="s">
        <v>271</v>
      </c>
      <c r="AF135" s="18" t="s">
        <v>272</v>
      </c>
      <c r="AG135" s="38"/>
      <c r="AH135" s="18" t="s">
        <v>481</v>
      </c>
      <c r="AI135" s="38"/>
      <c r="AJ135" s="69">
        <f>+G135*0.25</f>
        <v>2721.25</v>
      </c>
      <c r="AK135" s="47">
        <f>+V135</f>
        <v>1721</v>
      </c>
    </row>
    <row r="136" s="2" customFormat="1" ht="30" customHeight="1" spans="1:37">
      <c r="A136" s="18"/>
      <c r="B136" s="46" t="s">
        <v>86</v>
      </c>
      <c r="C136" s="44"/>
      <c r="D136" s="44"/>
      <c r="E136" s="45"/>
      <c r="F136" s="18"/>
      <c r="G136" s="18">
        <f t="shared" si="55"/>
        <v>11198.51</v>
      </c>
      <c r="H136" s="18"/>
      <c r="I136" s="18"/>
      <c r="J136" s="18"/>
      <c r="K136" s="18"/>
      <c r="L136" s="18">
        <f t="shared" ref="L136:Z136" si="57">+SUM(L137)</f>
        <v>0</v>
      </c>
      <c r="M136" s="18"/>
      <c r="N136" s="18">
        <f t="shared" si="57"/>
        <v>0</v>
      </c>
      <c r="O136" s="18">
        <f t="shared" si="57"/>
        <v>0</v>
      </c>
      <c r="P136" s="18">
        <f t="shared" si="57"/>
        <v>0</v>
      </c>
      <c r="Q136" s="18">
        <f t="shared" si="57"/>
        <v>0</v>
      </c>
      <c r="R136" s="18">
        <f t="shared" si="57"/>
        <v>0</v>
      </c>
      <c r="S136" s="18">
        <f t="shared" si="57"/>
        <v>0</v>
      </c>
      <c r="T136" s="18">
        <f t="shared" si="57"/>
        <v>0</v>
      </c>
      <c r="U136" s="18">
        <f t="shared" si="57"/>
        <v>0</v>
      </c>
      <c r="V136" s="18">
        <f t="shared" si="57"/>
        <v>0</v>
      </c>
      <c r="W136" s="18">
        <f t="shared" si="57"/>
        <v>0</v>
      </c>
      <c r="X136" s="18">
        <f t="shared" si="57"/>
        <v>0</v>
      </c>
      <c r="Y136" s="18">
        <f t="shared" si="57"/>
        <v>0</v>
      </c>
      <c r="Z136" s="18">
        <f t="shared" si="57"/>
        <v>0</v>
      </c>
      <c r="AA136" s="18"/>
      <c r="AB136" s="18"/>
      <c r="AC136" s="18"/>
      <c r="AD136" s="18"/>
      <c r="AE136" s="18"/>
      <c r="AF136" s="18"/>
      <c r="AG136" s="38"/>
      <c r="AH136" s="18"/>
      <c r="AI136" s="38"/>
    </row>
    <row r="137" s="5" customFormat="1" ht="217" customHeight="1" spans="1:37">
      <c r="A137" s="18">
        <v>1</v>
      </c>
      <c r="B137" s="38" t="s">
        <v>482</v>
      </c>
      <c r="C137" s="24" t="s">
        <v>121</v>
      </c>
      <c r="D137" s="68" t="s">
        <v>477</v>
      </c>
      <c r="E137" s="39" t="s">
        <v>483</v>
      </c>
      <c r="F137" s="18" t="s">
        <v>102</v>
      </c>
      <c r="G137" s="18">
        <v>11198.51</v>
      </c>
      <c r="H137" s="18" t="s">
        <v>55</v>
      </c>
      <c r="I137" s="18" t="s">
        <v>268</v>
      </c>
      <c r="J137" s="18"/>
      <c r="K137" s="48" t="s">
        <v>111</v>
      </c>
      <c r="L137" s="18"/>
      <c r="M137" s="18" t="s">
        <v>123</v>
      </c>
      <c r="N137" s="18"/>
      <c r="O137" s="18"/>
      <c r="P137" s="18"/>
      <c r="Q137" s="18"/>
      <c r="R137" s="18"/>
      <c r="S137" s="18"/>
      <c r="T137" s="18"/>
      <c r="U137" s="18"/>
      <c r="V137" s="18"/>
      <c r="W137" s="18"/>
      <c r="X137" s="18"/>
      <c r="Y137" s="18"/>
      <c r="Z137" s="18"/>
      <c r="AA137" s="18">
        <v>2100</v>
      </c>
      <c r="AB137" s="18"/>
      <c r="AC137" s="18"/>
      <c r="AD137" s="18"/>
      <c r="AE137" s="18" t="s">
        <v>271</v>
      </c>
      <c r="AF137" s="18" t="s">
        <v>484</v>
      </c>
      <c r="AG137" s="38" t="s">
        <v>485</v>
      </c>
      <c r="AH137" s="18" t="s">
        <v>486</v>
      </c>
      <c r="AI137" s="39" t="s">
        <v>278</v>
      </c>
      <c r="AJ137" s="69"/>
      <c r="AK137" s="47"/>
    </row>
    <row r="138" s="2" customFormat="1" ht="30" customHeight="1" spans="1:37">
      <c r="A138" s="18"/>
      <c r="B138" s="46" t="s">
        <v>487</v>
      </c>
      <c r="C138" s="44"/>
      <c r="D138" s="44"/>
      <c r="E138" s="45"/>
      <c r="F138" s="23"/>
      <c r="G138" s="23">
        <f>+G141+G139</f>
        <v>15450</v>
      </c>
      <c r="H138" s="23"/>
      <c r="I138" s="23"/>
      <c r="J138" s="23"/>
      <c r="K138" s="23"/>
      <c r="L138" s="23">
        <f t="shared" ref="L138:Z138" si="58">+L141+L139</f>
        <v>8529</v>
      </c>
      <c r="M138" s="23"/>
      <c r="N138" s="23">
        <f t="shared" si="58"/>
        <v>0</v>
      </c>
      <c r="O138" s="23">
        <f t="shared" si="58"/>
        <v>4921</v>
      </c>
      <c r="P138" s="23">
        <f t="shared" si="58"/>
        <v>4921</v>
      </c>
      <c r="Q138" s="23">
        <f t="shared" si="58"/>
        <v>0</v>
      </c>
      <c r="R138" s="23">
        <f t="shared" si="58"/>
        <v>4371</v>
      </c>
      <c r="S138" s="23">
        <f t="shared" si="58"/>
        <v>0</v>
      </c>
      <c r="T138" s="23">
        <f t="shared" si="58"/>
        <v>0</v>
      </c>
      <c r="U138" s="23">
        <f t="shared" si="58"/>
        <v>0</v>
      </c>
      <c r="V138" s="23">
        <f t="shared" si="58"/>
        <v>550</v>
      </c>
      <c r="W138" s="23">
        <f t="shared" si="58"/>
        <v>0</v>
      </c>
      <c r="X138" s="23">
        <f t="shared" si="58"/>
        <v>0</v>
      </c>
      <c r="Y138" s="23">
        <f t="shared" si="58"/>
        <v>0</v>
      </c>
      <c r="Z138" s="23">
        <f t="shared" si="58"/>
        <v>0</v>
      </c>
      <c r="AA138" s="23"/>
      <c r="AB138" s="23"/>
      <c r="AC138" s="23"/>
      <c r="AD138" s="23"/>
      <c r="AE138" s="23"/>
      <c r="AF138" s="23"/>
      <c r="AG138" s="55"/>
      <c r="AH138" s="23"/>
      <c r="AI138" s="38"/>
    </row>
    <row r="139" s="2" customFormat="1" ht="30" customHeight="1" spans="1:37">
      <c r="A139" s="18"/>
      <c r="B139" s="46" t="s">
        <v>63</v>
      </c>
      <c r="C139" s="44"/>
      <c r="D139" s="44"/>
      <c r="E139" s="45"/>
      <c r="F139" s="18"/>
      <c r="G139" s="18">
        <f t="shared" si="55"/>
        <v>12500</v>
      </c>
      <c r="H139" s="18"/>
      <c r="I139" s="18"/>
      <c r="J139" s="18"/>
      <c r="K139" s="18"/>
      <c r="L139" s="18">
        <f t="shared" ref="L139:Z139" si="59">+SUM(L140)</f>
        <v>8529</v>
      </c>
      <c r="M139" s="18"/>
      <c r="N139" s="18">
        <f t="shared" si="59"/>
        <v>0</v>
      </c>
      <c r="O139" s="18">
        <f t="shared" si="59"/>
        <v>3971</v>
      </c>
      <c r="P139" s="18">
        <f t="shared" si="59"/>
        <v>3971</v>
      </c>
      <c r="Q139" s="18">
        <f t="shared" si="59"/>
        <v>0</v>
      </c>
      <c r="R139" s="18">
        <f t="shared" si="59"/>
        <v>3971</v>
      </c>
      <c r="S139" s="18">
        <f t="shared" si="59"/>
        <v>0</v>
      </c>
      <c r="T139" s="18">
        <f t="shared" si="59"/>
        <v>0</v>
      </c>
      <c r="U139" s="18">
        <f t="shared" si="59"/>
        <v>0</v>
      </c>
      <c r="V139" s="18">
        <f t="shared" si="59"/>
        <v>0</v>
      </c>
      <c r="W139" s="18">
        <f t="shared" si="59"/>
        <v>0</v>
      </c>
      <c r="X139" s="18">
        <f t="shared" si="59"/>
        <v>0</v>
      </c>
      <c r="Y139" s="18">
        <f t="shared" si="59"/>
        <v>0</v>
      </c>
      <c r="Z139" s="18">
        <f t="shared" si="59"/>
        <v>0</v>
      </c>
      <c r="AA139" s="18"/>
      <c r="AB139" s="18"/>
      <c r="AC139" s="18"/>
      <c r="AD139" s="18"/>
      <c r="AE139" s="18"/>
      <c r="AF139" s="18"/>
      <c r="AG139" s="38"/>
      <c r="AH139" s="18"/>
      <c r="AI139" s="38"/>
    </row>
    <row r="140" s="5" customFormat="1" ht="180" spans="1:37">
      <c r="A140" s="18">
        <v>1</v>
      </c>
      <c r="B140" s="38" t="s">
        <v>488</v>
      </c>
      <c r="C140" s="24" t="s">
        <v>52</v>
      </c>
      <c r="D140" s="68" t="s">
        <v>489</v>
      </c>
      <c r="E140" s="39" t="s">
        <v>490</v>
      </c>
      <c r="F140" s="18" t="s">
        <v>159</v>
      </c>
      <c r="G140" s="18">
        <v>12500</v>
      </c>
      <c r="H140" s="18" t="s">
        <v>55</v>
      </c>
      <c r="I140" s="18" t="s">
        <v>470</v>
      </c>
      <c r="J140" s="18" t="s">
        <v>491</v>
      </c>
      <c r="K140" s="48" t="s">
        <v>492</v>
      </c>
      <c r="L140" s="18">
        <v>8529</v>
      </c>
      <c r="M140" s="18" t="s">
        <v>70</v>
      </c>
      <c r="N140" s="18">
        <v>0</v>
      </c>
      <c r="O140" s="18">
        <v>3971</v>
      </c>
      <c r="P140" s="18">
        <f>+O140+N140</f>
        <v>3971</v>
      </c>
      <c r="Q140" s="18">
        <v>0</v>
      </c>
      <c r="R140" s="18">
        <f>+P140</f>
        <v>3971</v>
      </c>
      <c r="S140" s="18">
        <v>0</v>
      </c>
      <c r="T140" s="18">
        <v>0</v>
      </c>
      <c r="U140" s="18">
        <v>0</v>
      </c>
      <c r="V140" s="18">
        <v>0</v>
      </c>
      <c r="W140" s="18">
        <v>0</v>
      </c>
      <c r="X140" s="18">
        <v>0</v>
      </c>
      <c r="Y140" s="18">
        <v>0</v>
      </c>
      <c r="Z140" s="18">
        <v>0</v>
      </c>
      <c r="AA140" s="18"/>
      <c r="AB140" s="18"/>
      <c r="AC140" s="18"/>
      <c r="AD140" s="18"/>
      <c r="AE140" s="18" t="s">
        <v>493</v>
      </c>
      <c r="AF140" s="18" t="s">
        <v>494</v>
      </c>
      <c r="AG140" s="38"/>
      <c r="AH140" s="18" t="s">
        <v>495</v>
      </c>
      <c r="AI140" s="38"/>
      <c r="AJ140" s="69"/>
      <c r="AK140" s="47"/>
    </row>
    <row r="141" s="2" customFormat="1" ht="30" customHeight="1" spans="1:37">
      <c r="A141" s="18"/>
      <c r="B141" s="46" t="s">
        <v>86</v>
      </c>
      <c r="C141" s="44"/>
      <c r="D141" s="44"/>
      <c r="E141" s="45"/>
      <c r="F141" s="18"/>
      <c r="G141" s="18">
        <f>+SUM(G142:G144)</f>
        <v>2950</v>
      </c>
      <c r="H141" s="18"/>
      <c r="I141" s="18"/>
      <c r="J141" s="18"/>
      <c r="K141" s="18"/>
      <c r="L141" s="18">
        <f t="shared" ref="L141:Z141" si="60">+SUM(L142:L144)</f>
        <v>0</v>
      </c>
      <c r="M141" s="18"/>
      <c r="N141" s="18">
        <f t="shared" si="60"/>
        <v>0</v>
      </c>
      <c r="O141" s="18">
        <f t="shared" si="60"/>
        <v>950</v>
      </c>
      <c r="P141" s="18">
        <f t="shared" si="60"/>
        <v>950</v>
      </c>
      <c r="Q141" s="18">
        <f t="shared" si="60"/>
        <v>0</v>
      </c>
      <c r="R141" s="18">
        <f t="shared" si="60"/>
        <v>400</v>
      </c>
      <c r="S141" s="18">
        <f t="shared" si="60"/>
        <v>0</v>
      </c>
      <c r="T141" s="18">
        <f t="shared" si="60"/>
        <v>0</v>
      </c>
      <c r="U141" s="18">
        <f t="shared" si="60"/>
        <v>0</v>
      </c>
      <c r="V141" s="18">
        <f t="shared" si="60"/>
        <v>550</v>
      </c>
      <c r="W141" s="18">
        <f t="shared" si="60"/>
        <v>0</v>
      </c>
      <c r="X141" s="18">
        <f t="shared" si="60"/>
        <v>0</v>
      </c>
      <c r="Y141" s="18">
        <f t="shared" si="60"/>
        <v>0</v>
      </c>
      <c r="Z141" s="18">
        <f t="shared" si="60"/>
        <v>0</v>
      </c>
      <c r="AA141" s="18"/>
      <c r="AB141" s="18"/>
      <c r="AC141" s="18"/>
      <c r="AD141" s="18"/>
      <c r="AE141" s="18"/>
      <c r="AF141" s="18"/>
      <c r="AG141" s="38"/>
      <c r="AH141" s="18"/>
      <c r="AI141" s="38"/>
    </row>
    <row r="142" s="5" customFormat="1" ht="195" customHeight="1" spans="1:37">
      <c r="A142" s="18">
        <v>1</v>
      </c>
      <c r="B142" s="38" t="s">
        <v>496</v>
      </c>
      <c r="C142" s="24" t="s">
        <v>88</v>
      </c>
      <c r="D142" s="68"/>
      <c r="E142" s="38" t="s">
        <v>497</v>
      </c>
      <c r="F142" s="18">
        <v>2026</v>
      </c>
      <c r="G142" s="18">
        <v>800</v>
      </c>
      <c r="H142" s="18" t="s">
        <v>55</v>
      </c>
      <c r="I142" s="18" t="s">
        <v>268</v>
      </c>
      <c r="J142" s="18"/>
      <c r="K142" s="48" t="s">
        <v>91</v>
      </c>
      <c r="L142" s="18">
        <v>0</v>
      </c>
      <c r="M142" s="18" t="s">
        <v>70</v>
      </c>
      <c r="N142" s="18">
        <v>0</v>
      </c>
      <c r="O142" s="18">
        <v>800</v>
      </c>
      <c r="P142" s="18">
        <v>800</v>
      </c>
      <c r="Q142" s="18">
        <v>0</v>
      </c>
      <c r="R142" s="18">
        <v>400</v>
      </c>
      <c r="S142" s="18">
        <v>0</v>
      </c>
      <c r="T142" s="18">
        <v>0</v>
      </c>
      <c r="U142" s="18">
        <v>0</v>
      </c>
      <c r="V142" s="18">
        <v>400</v>
      </c>
      <c r="W142" s="18">
        <v>0</v>
      </c>
      <c r="X142" s="18">
        <v>0</v>
      </c>
      <c r="Y142" s="18">
        <v>0</v>
      </c>
      <c r="Z142" s="18">
        <v>0</v>
      </c>
      <c r="AA142" s="18"/>
      <c r="AB142" s="18"/>
      <c r="AC142" s="18"/>
      <c r="AD142" s="18"/>
      <c r="AE142" s="18" t="s">
        <v>271</v>
      </c>
      <c r="AF142" s="18" t="s">
        <v>272</v>
      </c>
      <c r="AG142" s="38" t="s">
        <v>498</v>
      </c>
      <c r="AH142" s="18" t="s">
        <v>273</v>
      </c>
      <c r="AI142" s="38"/>
      <c r="AJ142" s="69">
        <f>+G142*0.5</f>
        <v>400</v>
      </c>
      <c r="AK142" s="47">
        <f>+V142</f>
        <v>400</v>
      </c>
    </row>
    <row r="143" s="5" customFormat="1" ht="121" customHeight="1" spans="1:37">
      <c r="A143" s="18">
        <v>2</v>
      </c>
      <c r="B143" s="38" t="s">
        <v>499</v>
      </c>
      <c r="C143" s="24" t="s">
        <v>88</v>
      </c>
      <c r="D143" s="68"/>
      <c r="E143" s="39" t="s">
        <v>500</v>
      </c>
      <c r="F143" s="18">
        <v>2026</v>
      </c>
      <c r="G143" s="18">
        <v>150</v>
      </c>
      <c r="H143" s="18" t="s">
        <v>79</v>
      </c>
      <c r="I143" s="18" t="s">
        <v>90</v>
      </c>
      <c r="J143" s="18"/>
      <c r="K143" s="18" t="s">
        <v>225</v>
      </c>
      <c r="L143" s="18">
        <v>0</v>
      </c>
      <c r="M143" s="18" t="s">
        <v>382</v>
      </c>
      <c r="N143" s="18">
        <v>0</v>
      </c>
      <c r="O143" s="18">
        <v>150</v>
      </c>
      <c r="P143" s="18">
        <v>150</v>
      </c>
      <c r="Q143" s="18">
        <v>0</v>
      </c>
      <c r="R143" s="18">
        <v>0</v>
      </c>
      <c r="S143" s="18">
        <v>0</v>
      </c>
      <c r="T143" s="18">
        <v>0</v>
      </c>
      <c r="U143" s="18">
        <v>0</v>
      </c>
      <c r="V143" s="18">
        <v>150</v>
      </c>
      <c r="W143" s="18">
        <v>0</v>
      </c>
      <c r="X143" s="18">
        <v>0</v>
      </c>
      <c r="Y143" s="18">
        <v>0</v>
      </c>
      <c r="Z143" s="18">
        <v>0</v>
      </c>
      <c r="AA143" s="18"/>
      <c r="AB143" s="18"/>
      <c r="AC143" s="18"/>
      <c r="AD143" s="18"/>
      <c r="AE143" s="18" t="s">
        <v>271</v>
      </c>
      <c r="AF143" s="18" t="s">
        <v>272</v>
      </c>
      <c r="AG143" s="38" t="s">
        <v>501</v>
      </c>
      <c r="AH143" s="18" t="s">
        <v>502</v>
      </c>
      <c r="AI143" s="38"/>
      <c r="AJ143" s="69">
        <f>+G143</f>
        <v>150</v>
      </c>
      <c r="AK143" s="47">
        <f>+AJ143</f>
        <v>150</v>
      </c>
    </row>
    <row r="144" s="5" customFormat="1" ht="176" customHeight="1" spans="1:37">
      <c r="A144" s="18">
        <v>3</v>
      </c>
      <c r="B144" s="38" t="s">
        <v>503</v>
      </c>
      <c r="C144" s="24" t="s">
        <v>121</v>
      </c>
      <c r="D144" s="68"/>
      <c r="E144" s="39" t="s">
        <v>504</v>
      </c>
      <c r="F144" s="18" t="s">
        <v>102</v>
      </c>
      <c r="G144" s="18">
        <v>2000</v>
      </c>
      <c r="H144" s="18" t="s">
        <v>79</v>
      </c>
      <c r="I144" s="18" t="s">
        <v>90</v>
      </c>
      <c r="J144" s="18"/>
      <c r="K144" s="18" t="s">
        <v>103</v>
      </c>
      <c r="L144" s="18"/>
      <c r="M144" s="18" t="s">
        <v>123</v>
      </c>
      <c r="N144" s="18"/>
      <c r="O144" s="18"/>
      <c r="P144" s="18"/>
      <c r="Q144" s="18"/>
      <c r="R144" s="18"/>
      <c r="S144" s="18"/>
      <c r="T144" s="18"/>
      <c r="U144" s="18"/>
      <c r="V144" s="18"/>
      <c r="W144" s="18"/>
      <c r="X144" s="18"/>
      <c r="Y144" s="18"/>
      <c r="Z144" s="18"/>
      <c r="AA144" s="18"/>
      <c r="AB144" s="18"/>
      <c r="AC144" s="18"/>
      <c r="AD144" s="18"/>
      <c r="AE144" s="18" t="s">
        <v>271</v>
      </c>
      <c r="AF144" s="18" t="s">
        <v>271</v>
      </c>
      <c r="AG144" s="38" t="s">
        <v>505</v>
      </c>
      <c r="AH144" s="18" t="s">
        <v>486</v>
      </c>
      <c r="AI144" s="38"/>
      <c r="AJ144" s="69"/>
      <c r="AK144" s="47"/>
    </row>
    <row r="145" s="7" customFormat="1" ht="30" customHeight="1" spans="1:37">
      <c r="A145" s="18"/>
      <c r="B145" s="46" t="s">
        <v>506</v>
      </c>
      <c r="C145" s="44"/>
      <c r="D145" s="44"/>
      <c r="E145" s="45"/>
      <c r="F145" s="18"/>
      <c r="G145" s="18">
        <f>+G146</f>
        <v>1000.35</v>
      </c>
      <c r="H145" s="18"/>
      <c r="I145" s="18"/>
      <c r="J145" s="18"/>
      <c r="K145" s="18"/>
      <c r="L145" s="18">
        <f t="shared" ref="L145:Z145" si="61">+L146</f>
        <v>0</v>
      </c>
      <c r="M145" s="18"/>
      <c r="N145" s="18">
        <f t="shared" si="61"/>
        <v>0</v>
      </c>
      <c r="O145" s="18">
        <f t="shared" si="61"/>
        <v>0</v>
      </c>
      <c r="P145" s="18">
        <f t="shared" si="61"/>
        <v>0</v>
      </c>
      <c r="Q145" s="18">
        <f t="shared" si="61"/>
        <v>0</v>
      </c>
      <c r="R145" s="18">
        <f t="shared" si="61"/>
        <v>0</v>
      </c>
      <c r="S145" s="18">
        <f t="shared" si="61"/>
        <v>0</v>
      </c>
      <c r="T145" s="18">
        <f t="shared" si="61"/>
        <v>0</v>
      </c>
      <c r="U145" s="18">
        <f t="shared" si="61"/>
        <v>0</v>
      </c>
      <c r="V145" s="18">
        <f t="shared" si="61"/>
        <v>0</v>
      </c>
      <c r="W145" s="18">
        <f t="shared" si="61"/>
        <v>0</v>
      </c>
      <c r="X145" s="18">
        <f t="shared" si="61"/>
        <v>0</v>
      </c>
      <c r="Y145" s="18">
        <f t="shared" si="61"/>
        <v>0</v>
      </c>
      <c r="Z145" s="18">
        <f t="shared" si="61"/>
        <v>0</v>
      </c>
      <c r="AA145" s="18"/>
      <c r="AB145" s="18"/>
      <c r="AC145" s="18"/>
      <c r="AD145" s="18"/>
      <c r="AE145" s="18"/>
      <c r="AF145" s="18"/>
      <c r="AG145" s="38"/>
      <c r="AH145" s="18"/>
      <c r="AI145" s="38"/>
    </row>
    <row r="146" s="2" customFormat="1" ht="30" customHeight="1" spans="1:37">
      <c r="A146" s="18"/>
      <c r="B146" s="46" t="s">
        <v>86</v>
      </c>
      <c r="C146" s="44"/>
      <c r="D146" s="44"/>
      <c r="E146" s="45"/>
      <c r="F146" s="18"/>
      <c r="G146" s="18">
        <f>+SUM(G147:G148)</f>
        <v>1000.35</v>
      </c>
      <c r="H146" s="18"/>
      <c r="I146" s="18"/>
      <c r="J146" s="18"/>
      <c r="K146" s="18"/>
      <c r="L146" s="18">
        <f t="shared" ref="L146:Z146" si="62">+SUM(L147:L148)</f>
        <v>0</v>
      </c>
      <c r="M146" s="18"/>
      <c r="N146" s="18">
        <f t="shared" si="62"/>
        <v>0</v>
      </c>
      <c r="O146" s="18">
        <f t="shared" si="62"/>
        <v>0</v>
      </c>
      <c r="P146" s="18">
        <f t="shared" si="62"/>
        <v>0</v>
      </c>
      <c r="Q146" s="18">
        <f t="shared" si="62"/>
        <v>0</v>
      </c>
      <c r="R146" s="18">
        <f t="shared" si="62"/>
        <v>0</v>
      </c>
      <c r="S146" s="18">
        <f t="shared" si="62"/>
        <v>0</v>
      </c>
      <c r="T146" s="18">
        <f t="shared" si="62"/>
        <v>0</v>
      </c>
      <c r="U146" s="18">
        <f t="shared" si="62"/>
        <v>0</v>
      </c>
      <c r="V146" s="18">
        <f t="shared" si="62"/>
        <v>0</v>
      </c>
      <c r="W146" s="18">
        <f t="shared" si="62"/>
        <v>0</v>
      </c>
      <c r="X146" s="18">
        <f t="shared" si="62"/>
        <v>0</v>
      </c>
      <c r="Y146" s="18">
        <f t="shared" si="62"/>
        <v>0</v>
      </c>
      <c r="Z146" s="18">
        <f t="shared" si="62"/>
        <v>0</v>
      </c>
      <c r="AA146" s="18"/>
      <c r="AB146" s="18"/>
      <c r="AC146" s="18"/>
      <c r="AD146" s="18"/>
      <c r="AE146" s="18"/>
      <c r="AF146" s="18"/>
      <c r="AG146" s="38"/>
      <c r="AH146" s="18"/>
      <c r="AI146" s="38"/>
    </row>
    <row r="147" s="2" customFormat="1" ht="135" spans="1:37">
      <c r="A147" s="18">
        <v>1</v>
      </c>
      <c r="B147" s="25" t="s">
        <v>507</v>
      </c>
      <c r="C147" s="23" t="s">
        <v>121</v>
      </c>
      <c r="D147" s="38"/>
      <c r="E147" s="39" t="s">
        <v>508</v>
      </c>
      <c r="F147" s="18">
        <v>2026</v>
      </c>
      <c r="G147" s="18">
        <v>505.35</v>
      </c>
      <c r="H147" s="18" t="s">
        <v>79</v>
      </c>
      <c r="I147" s="18"/>
      <c r="J147" s="38"/>
      <c r="K147" s="18"/>
      <c r="L147" s="18"/>
      <c r="M147" s="18" t="s">
        <v>123</v>
      </c>
      <c r="N147" s="18"/>
      <c r="O147" s="18"/>
      <c r="P147" s="18"/>
      <c r="Q147" s="18"/>
      <c r="R147" s="18"/>
      <c r="S147" s="18"/>
      <c r="T147" s="18"/>
      <c r="U147" s="18"/>
      <c r="V147" s="18"/>
      <c r="W147" s="18"/>
      <c r="X147" s="18"/>
      <c r="Y147" s="18"/>
      <c r="Z147" s="18"/>
      <c r="AA147" s="18"/>
      <c r="AB147" s="18"/>
      <c r="AC147" s="18"/>
      <c r="AD147" s="18"/>
      <c r="AE147" s="18" t="s">
        <v>105</v>
      </c>
      <c r="AF147" s="18" t="s">
        <v>484</v>
      </c>
      <c r="AG147" s="38"/>
      <c r="AH147" s="18" t="s">
        <v>226</v>
      </c>
      <c r="AI147" s="39" t="s">
        <v>509</v>
      </c>
    </row>
    <row r="148" s="2" customFormat="1" ht="135" spans="1:37">
      <c r="A148" s="18">
        <v>2</v>
      </c>
      <c r="B148" s="49" t="s">
        <v>510</v>
      </c>
      <c r="C148" s="23" t="s">
        <v>121</v>
      </c>
      <c r="D148" s="38"/>
      <c r="E148" s="39" t="s">
        <v>511</v>
      </c>
      <c r="F148" s="18">
        <v>2026</v>
      </c>
      <c r="G148" s="18">
        <v>495</v>
      </c>
      <c r="H148" s="18" t="s">
        <v>79</v>
      </c>
      <c r="I148" s="18"/>
      <c r="J148" s="38"/>
      <c r="K148" s="18"/>
      <c r="L148" s="18"/>
      <c r="M148" s="18" t="s">
        <v>123</v>
      </c>
      <c r="N148" s="18"/>
      <c r="O148" s="18"/>
      <c r="P148" s="18"/>
      <c r="Q148" s="18"/>
      <c r="R148" s="18"/>
      <c r="S148" s="18"/>
      <c r="T148" s="18"/>
      <c r="U148" s="18"/>
      <c r="V148" s="18"/>
      <c r="W148" s="18"/>
      <c r="X148" s="18"/>
      <c r="Y148" s="18"/>
      <c r="Z148" s="18"/>
      <c r="AA148" s="18"/>
      <c r="AB148" s="18"/>
      <c r="AC148" s="18"/>
      <c r="AD148" s="18"/>
      <c r="AE148" s="18" t="s">
        <v>105</v>
      </c>
      <c r="AF148" s="18"/>
      <c r="AG148" s="38"/>
      <c r="AH148" s="18" t="s">
        <v>366</v>
      </c>
      <c r="AI148" s="38"/>
    </row>
    <row r="149" s="2" customFormat="1" ht="30" customHeight="1" spans="1:37">
      <c r="A149" s="18" t="s">
        <v>244</v>
      </c>
      <c r="B149" s="46" t="s">
        <v>512</v>
      </c>
      <c r="C149" s="44"/>
      <c r="D149" s="44"/>
      <c r="E149" s="45"/>
      <c r="F149" s="18"/>
      <c r="G149" s="18">
        <f>+G150+G153</f>
        <v>5210</v>
      </c>
      <c r="H149" s="18"/>
      <c r="I149" s="18"/>
      <c r="J149" s="18"/>
      <c r="K149" s="18"/>
      <c r="L149" s="18">
        <f t="shared" ref="L149:Z149" si="63">+L150+L153</f>
        <v>3060</v>
      </c>
      <c r="M149" s="18"/>
      <c r="N149" s="18">
        <f t="shared" si="63"/>
        <v>0</v>
      </c>
      <c r="O149" s="18">
        <f t="shared" si="63"/>
        <v>2150</v>
      </c>
      <c r="P149" s="18">
        <f t="shared" si="63"/>
        <v>2150</v>
      </c>
      <c r="Q149" s="18">
        <f t="shared" si="63"/>
        <v>0</v>
      </c>
      <c r="R149" s="18">
        <f t="shared" si="63"/>
        <v>0</v>
      </c>
      <c r="S149" s="18">
        <f t="shared" si="63"/>
        <v>0</v>
      </c>
      <c r="T149" s="18">
        <f t="shared" si="63"/>
        <v>0</v>
      </c>
      <c r="U149" s="18">
        <f t="shared" si="63"/>
        <v>0</v>
      </c>
      <c r="V149" s="18">
        <f t="shared" si="63"/>
        <v>225</v>
      </c>
      <c r="W149" s="18">
        <f t="shared" si="63"/>
        <v>1850</v>
      </c>
      <c r="X149" s="18">
        <f t="shared" si="63"/>
        <v>0</v>
      </c>
      <c r="Y149" s="18">
        <f t="shared" si="63"/>
        <v>0</v>
      </c>
      <c r="Z149" s="18">
        <f t="shared" si="63"/>
        <v>75</v>
      </c>
      <c r="AA149" s="18"/>
      <c r="AB149" s="18"/>
      <c r="AC149" s="18"/>
      <c r="AD149" s="18"/>
      <c r="AE149" s="18"/>
      <c r="AF149" s="18"/>
      <c r="AG149" s="38"/>
      <c r="AH149" s="18"/>
      <c r="AI149" s="38"/>
    </row>
    <row r="150" s="2" customFormat="1" ht="30" customHeight="1" spans="1:37">
      <c r="A150" s="18"/>
      <c r="B150" s="46" t="s">
        <v>63</v>
      </c>
      <c r="C150" s="44"/>
      <c r="D150" s="44"/>
      <c r="E150" s="45"/>
      <c r="F150" s="18"/>
      <c r="G150" s="18">
        <f>+SUM(G151:G152)</f>
        <v>4200</v>
      </c>
      <c r="H150" s="18"/>
      <c r="I150" s="18"/>
      <c r="J150" s="18"/>
      <c r="K150" s="18"/>
      <c r="L150" s="18">
        <f t="shared" ref="L150:Z150" si="64">+SUM(L151:L152)</f>
        <v>3060</v>
      </c>
      <c r="M150" s="18"/>
      <c r="N150" s="18">
        <f t="shared" si="64"/>
        <v>0</v>
      </c>
      <c r="O150" s="18">
        <f t="shared" si="64"/>
        <v>1140</v>
      </c>
      <c r="P150" s="18">
        <f t="shared" si="64"/>
        <v>1140</v>
      </c>
      <c r="Q150" s="18">
        <f t="shared" si="64"/>
        <v>0</v>
      </c>
      <c r="R150" s="18">
        <f t="shared" si="64"/>
        <v>0</v>
      </c>
      <c r="S150" s="18">
        <f t="shared" si="64"/>
        <v>0</v>
      </c>
      <c r="T150" s="18">
        <f t="shared" si="64"/>
        <v>0</v>
      </c>
      <c r="U150" s="18">
        <f t="shared" si="64"/>
        <v>0</v>
      </c>
      <c r="V150" s="18">
        <f t="shared" si="64"/>
        <v>140</v>
      </c>
      <c r="W150" s="18">
        <f t="shared" si="64"/>
        <v>1000</v>
      </c>
      <c r="X150" s="18">
        <f t="shared" si="64"/>
        <v>0</v>
      </c>
      <c r="Y150" s="18">
        <f t="shared" si="64"/>
        <v>0</v>
      </c>
      <c r="Z150" s="18">
        <f t="shared" si="64"/>
        <v>0</v>
      </c>
      <c r="AA150" s="18"/>
      <c r="AB150" s="18"/>
      <c r="AC150" s="18"/>
      <c r="AD150" s="18"/>
      <c r="AE150" s="18"/>
      <c r="AF150" s="18"/>
      <c r="AG150" s="38"/>
      <c r="AH150" s="18"/>
      <c r="AI150" s="38"/>
    </row>
    <row r="151" s="2" customFormat="1" ht="116" customHeight="1" spans="1:37">
      <c r="A151" s="18">
        <v>1</v>
      </c>
      <c r="B151" s="25" t="s">
        <v>513</v>
      </c>
      <c r="C151" s="23" t="s">
        <v>52</v>
      </c>
      <c r="D151" s="38"/>
      <c r="E151" s="39" t="s">
        <v>514</v>
      </c>
      <c r="F151" s="18" t="s">
        <v>66</v>
      </c>
      <c r="G151" s="18">
        <v>4000</v>
      </c>
      <c r="H151" s="18" t="s">
        <v>55</v>
      </c>
      <c r="I151" s="18" t="s">
        <v>80</v>
      </c>
      <c r="J151" s="38"/>
      <c r="K151" s="48" t="s">
        <v>69</v>
      </c>
      <c r="L151" s="18">
        <v>3000</v>
      </c>
      <c r="M151" s="18" t="s">
        <v>70</v>
      </c>
      <c r="N151" s="18">
        <v>0</v>
      </c>
      <c r="O151" s="18">
        <v>1000</v>
      </c>
      <c r="P151" s="18">
        <f>+O151</f>
        <v>1000</v>
      </c>
      <c r="Q151" s="18">
        <v>0</v>
      </c>
      <c r="R151" s="18">
        <v>0</v>
      </c>
      <c r="S151" s="18">
        <v>0</v>
      </c>
      <c r="T151" s="18">
        <v>0</v>
      </c>
      <c r="U151" s="18">
        <v>0</v>
      </c>
      <c r="V151" s="18">
        <v>0</v>
      </c>
      <c r="W151" s="18">
        <f>+P151</f>
        <v>1000</v>
      </c>
      <c r="X151" s="18">
        <v>0</v>
      </c>
      <c r="Y151" s="18">
        <v>0</v>
      </c>
      <c r="Z151" s="18">
        <v>0</v>
      </c>
      <c r="AA151" s="18"/>
      <c r="AB151" s="18"/>
      <c r="AC151" s="18"/>
      <c r="AD151" s="18"/>
      <c r="AE151" s="18" t="s">
        <v>105</v>
      </c>
      <c r="AF151" s="18" t="s">
        <v>515</v>
      </c>
      <c r="AG151" s="38"/>
      <c r="AH151" s="18"/>
      <c r="AI151" s="38"/>
    </row>
    <row r="152" s="2" customFormat="1" ht="185" customHeight="1" spans="1:37">
      <c r="A152" s="18">
        <v>2</v>
      </c>
      <c r="B152" s="25" t="s">
        <v>516</v>
      </c>
      <c r="C152" s="23" t="s">
        <v>52</v>
      </c>
      <c r="D152" s="38"/>
      <c r="E152" s="39" t="s">
        <v>517</v>
      </c>
      <c r="F152" s="18" t="s">
        <v>159</v>
      </c>
      <c r="G152" s="18">
        <v>200</v>
      </c>
      <c r="H152" s="18" t="s">
        <v>79</v>
      </c>
      <c r="I152" s="18" t="s">
        <v>90</v>
      </c>
      <c r="J152" s="38"/>
      <c r="K152" s="48" t="s">
        <v>160</v>
      </c>
      <c r="L152" s="18">
        <v>60</v>
      </c>
      <c r="M152" s="18" t="s">
        <v>70</v>
      </c>
      <c r="N152" s="18">
        <v>0</v>
      </c>
      <c r="O152" s="18">
        <f>+G152-L152</f>
        <v>140</v>
      </c>
      <c r="P152" s="18">
        <f>+O152</f>
        <v>140</v>
      </c>
      <c r="Q152" s="18">
        <v>0</v>
      </c>
      <c r="R152" s="18">
        <v>0</v>
      </c>
      <c r="S152" s="18">
        <v>0</v>
      </c>
      <c r="T152" s="18">
        <v>0</v>
      </c>
      <c r="U152" s="18">
        <v>0</v>
      </c>
      <c r="V152" s="18">
        <f>+P152</f>
        <v>140</v>
      </c>
      <c r="W152" s="18">
        <v>0</v>
      </c>
      <c r="X152" s="18">
        <v>0</v>
      </c>
      <c r="Y152" s="18">
        <v>0</v>
      </c>
      <c r="Z152" s="18">
        <v>0</v>
      </c>
      <c r="AA152" s="18"/>
      <c r="AB152" s="18">
        <v>0</v>
      </c>
      <c r="AC152" s="18"/>
      <c r="AD152" s="18"/>
      <c r="AE152" s="18" t="s">
        <v>105</v>
      </c>
      <c r="AF152" s="18" t="s">
        <v>272</v>
      </c>
      <c r="AG152" s="38"/>
      <c r="AH152" s="18" t="s">
        <v>518</v>
      </c>
      <c r="AI152" s="38"/>
      <c r="AJ152" s="2">
        <f>+G152</f>
        <v>200</v>
      </c>
      <c r="AK152" s="2">
        <f>+V152</f>
        <v>140</v>
      </c>
    </row>
    <row r="153" s="2" customFormat="1" ht="30" customHeight="1" spans="1:37">
      <c r="A153" s="18"/>
      <c r="B153" s="46" t="s">
        <v>86</v>
      </c>
      <c r="C153" s="44"/>
      <c r="D153" s="44"/>
      <c r="E153" s="45"/>
      <c r="F153" s="18"/>
      <c r="G153" s="18">
        <f>+SUM(G154:G157)</f>
        <v>1010</v>
      </c>
      <c r="H153" s="18"/>
      <c r="I153" s="18"/>
      <c r="J153" s="18"/>
      <c r="K153" s="18"/>
      <c r="L153" s="18">
        <f t="shared" ref="L153:Z153" si="65">+SUM(L154:L157)</f>
        <v>0</v>
      </c>
      <c r="M153" s="18"/>
      <c r="N153" s="18">
        <f t="shared" si="65"/>
        <v>0</v>
      </c>
      <c r="O153" s="18">
        <f t="shared" si="65"/>
        <v>1010</v>
      </c>
      <c r="P153" s="18">
        <f t="shared" si="65"/>
        <v>1010</v>
      </c>
      <c r="Q153" s="18">
        <f t="shared" si="65"/>
        <v>0</v>
      </c>
      <c r="R153" s="18">
        <f t="shared" si="65"/>
        <v>0</v>
      </c>
      <c r="S153" s="18">
        <f t="shared" si="65"/>
        <v>0</v>
      </c>
      <c r="T153" s="18">
        <f t="shared" si="65"/>
        <v>0</v>
      </c>
      <c r="U153" s="18">
        <f t="shared" si="65"/>
        <v>0</v>
      </c>
      <c r="V153" s="18">
        <f t="shared" si="65"/>
        <v>85</v>
      </c>
      <c r="W153" s="18">
        <f t="shared" si="65"/>
        <v>850</v>
      </c>
      <c r="X153" s="18">
        <f t="shared" si="65"/>
        <v>0</v>
      </c>
      <c r="Y153" s="18">
        <f t="shared" si="65"/>
        <v>0</v>
      </c>
      <c r="Z153" s="18">
        <f t="shared" si="65"/>
        <v>75</v>
      </c>
      <c r="AA153" s="18"/>
      <c r="AB153" s="18"/>
      <c r="AC153" s="18"/>
      <c r="AD153" s="18"/>
      <c r="AE153" s="18"/>
      <c r="AF153" s="18"/>
      <c r="AG153" s="38"/>
      <c r="AH153" s="18"/>
      <c r="AI153" s="38"/>
    </row>
    <row r="154" s="2" customFormat="1" ht="159" customHeight="1" spans="1:37">
      <c r="A154" s="18">
        <v>1</v>
      </c>
      <c r="B154" s="25" t="s">
        <v>519</v>
      </c>
      <c r="C154" s="23" t="s">
        <v>88</v>
      </c>
      <c r="D154" s="38"/>
      <c r="E154" s="39" t="s">
        <v>520</v>
      </c>
      <c r="F154" s="18">
        <v>2026</v>
      </c>
      <c r="G154" s="18">
        <v>850</v>
      </c>
      <c r="H154" s="18" t="s">
        <v>79</v>
      </c>
      <c r="I154" s="18" t="s">
        <v>80</v>
      </c>
      <c r="J154" s="38"/>
      <c r="K154" s="52" t="s">
        <v>521</v>
      </c>
      <c r="L154" s="18">
        <v>0</v>
      </c>
      <c r="M154" s="18" t="s">
        <v>522</v>
      </c>
      <c r="N154" s="18">
        <v>0</v>
      </c>
      <c r="O154" s="18">
        <v>850</v>
      </c>
      <c r="P154" s="18">
        <v>850</v>
      </c>
      <c r="Q154" s="18">
        <v>0</v>
      </c>
      <c r="R154" s="18">
        <v>0</v>
      </c>
      <c r="S154" s="18">
        <v>0</v>
      </c>
      <c r="T154" s="18">
        <v>0</v>
      </c>
      <c r="U154" s="18">
        <v>0</v>
      </c>
      <c r="V154" s="18">
        <v>0</v>
      </c>
      <c r="W154" s="18">
        <v>850</v>
      </c>
      <c r="X154" s="18">
        <v>0</v>
      </c>
      <c r="Y154" s="18">
        <v>0</v>
      </c>
      <c r="Z154" s="18">
        <v>0</v>
      </c>
      <c r="AA154" s="18"/>
      <c r="AB154" s="18"/>
      <c r="AC154" s="18"/>
      <c r="AD154" s="18"/>
      <c r="AE154" s="18" t="s">
        <v>105</v>
      </c>
      <c r="AF154" s="18" t="s">
        <v>523</v>
      </c>
      <c r="AG154" s="38"/>
      <c r="AH154" s="18"/>
      <c r="AI154" s="38"/>
    </row>
    <row r="155" s="2" customFormat="1" ht="157.5" spans="1:37">
      <c r="A155" s="18">
        <v>2</v>
      </c>
      <c r="B155" s="62" t="s">
        <v>524</v>
      </c>
      <c r="C155" s="23" t="s">
        <v>88</v>
      </c>
      <c r="D155" s="38"/>
      <c r="E155" s="38" t="s">
        <v>525</v>
      </c>
      <c r="F155" s="18">
        <v>2026</v>
      </c>
      <c r="G155" s="18">
        <v>10</v>
      </c>
      <c r="H155" s="18" t="s">
        <v>79</v>
      </c>
      <c r="I155" s="18" t="s">
        <v>90</v>
      </c>
      <c r="J155" s="38"/>
      <c r="K155" s="18" t="s">
        <v>103</v>
      </c>
      <c r="L155" s="18">
        <v>0</v>
      </c>
      <c r="M155" s="18" t="s">
        <v>522</v>
      </c>
      <c r="N155" s="18">
        <v>0</v>
      </c>
      <c r="O155" s="18">
        <f>+G155</f>
        <v>10</v>
      </c>
      <c r="P155" s="18">
        <f>+O155</f>
        <v>10</v>
      </c>
      <c r="Q155" s="18">
        <v>0</v>
      </c>
      <c r="R155" s="18">
        <v>0</v>
      </c>
      <c r="S155" s="18">
        <v>0</v>
      </c>
      <c r="T155" s="18">
        <v>0</v>
      </c>
      <c r="U155" s="18">
        <v>0</v>
      </c>
      <c r="V155" s="18">
        <f>+P155</f>
        <v>10</v>
      </c>
      <c r="W155" s="18">
        <v>0</v>
      </c>
      <c r="X155" s="18">
        <v>0</v>
      </c>
      <c r="Y155" s="18">
        <v>0</v>
      </c>
      <c r="Z155" s="18">
        <v>0</v>
      </c>
      <c r="AA155" s="18"/>
      <c r="AB155" s="18"/>
      <c r="AC155" s="18"/>
      <c r="AD155" s="18"/>
      <c r="AE155" s="18" t="s">
        <v>105</v>
      </c>
      <c r="AF155" s="18" t="s">
        <v>272</v>
      </c>
      <c r="AG155" s="38" t="s">
        <v>526</v>
      </c>
      <c r="AH155" s="18" t="s">
        <v>518</v>
      </c>
      <c r="AI155" s="38"/>
    </row>
    <row r="156" s="2" customFormat="1" ht="135" customHeight="1" spans="1:37">
      <c r="A156" s="18">
        <v>3</v>
      </c>
      <c r="B156" s="25" t="s">
        <v>527</v>
      </c>
      <c r="C156" s="23" t="s">
        <v>88</v>
      </c>
      <c r="D156" s="38"/>
      <c r="E156" s="39" t="s">
        <v>528</v>
      </c>
      <c r="F156" s="18">
        <v>2026</v>
      </c>
      <c r="G156" s="18">
        <v>150</v>
      </c>
      <c r="H156" s="18" t="s">
        <v>79</v>
      </c>
      <c r="I156" s="18" t="s">
        <v>529</v>
      </c>
      <c r="J156" s="38"/>
      <c r="K156" s="48" t="s">
        <v>530</v>
      </c>
      <c r="L156" s="18">
        <v>0</v>
      </c>
      <c r="M156" s="18" t="s">
        <v>522</v>
      </c>
      <c r="N156" s="18">
        <v>0</v>
      </c>
      <c r="O156" s="18">
        <v>150</v>
      </c>
      <c r="P156" s="18">
        <v>150</v>
      </c>
      <c r="Q156" s="18">
        <v>0</v>
      </c>
      <c r="R156" s="18">
        <v>0</v>
      </c>
      <c r="S156" s="18">
        <v>0</v>
      </c>
      <c r="T156" s="18">
        <v>0</v>
      </c>
      <c r="U156" s="18">
        <v>0</v>
      </c>
      <c r="V156" s="18">
        <v>75</v>
      </c>
      <c r="W156" s="18">
        <v>0</v>
      </c>
      <c r="X156" s="18">
        <v>0</v>
      </c>
      <c r="Y156" s="18">
        <v>0</v>
      </c>
      <c r="Z156" s="18">
        <v>75</v>
      </c>
      <c r="AA156" s="18"/>
      <c r="AB156" s="18"/>
      <c r="AC156" s="18"/>
      <c r="AD156" s="18"/>
      <c r="AE156" s="18" t="s">
        <v>105</v>
      </c>
      <c r="AF156" s="18" t="s">
        <v>531</v>
      </c>
      <c r="AG156" s="38"/>
      <c r="AH156" s="18"/>
      <c r="AI156" s="39" t="s">
        <v>532</v>
      </c>
    </row>
    <row r="157" s="2" customFormat="1" ht="121" customHeight="1" spans="1:37">
      <c r="A157" s="18">
        <v>4</v>
      </c>
      <c r="B157" s="25" t="s">
        <v>533</v>
      </c>
      <c r="C157" s="23" t="s">
        <v>121</v>
      </c>
      <c r="D157" s="38"/>
      <c r="E157" s="39" t="s">
        <v>534</v>
      </c>
      <c r="F157" s="18"/>
      <c r="G157" s="18"/>
      <c r="H157" s="18" t="s">
        <v>79</v>
      </c>
      <c r="I157" s="18"/>
      <c r="J157" s="38"/>
      <c r="K157" s="52"/>
      <c r="L157" s="18"/>
      <c r="M157" s="18" t="s">
        <v>123</v>
      </c>
      <c r="N157" s="18"/>
      <c r="O157" s="18"/>
      <c r="P157" s="18"/>
      <c r="Q157" s="18"/>
      <c r="R157" s="18"/>
      <c r="S157" s="18"/>
      <c r="T157" s="18"/>
      <c r="U157" s="18"/>
      <c r="V157" s="18"/>
      <c r="W157" s="18"/>
      <c r="X157" s="18"/>
      <c r="Y157" s="18"/>
      <c r="Z157" s="18"/>
      <c r="AA157" s="18"/>
      <c r="AB157" s="18"/>
      <c r="AC157" s="18"/>
      <c r="AD157" s="18"/>
      <c r="AE157" s="18" t="s">
        <v>105</v>
      </c>
      <c r="AF157" s="18"/>
      <c r="AG157" s="38"/>
      <c r="AH157" s="18"/>
      <c r="AI157" s="38"/>
    </row>
    <row r="158" s="3" customFormat="1" ht="39.95" customHeight="1" spans="1:37">
      <c r="A158" s="32" t="s">
        <v>535</v>
      </c>
      <c r="B158" s="33" t="s">
        <v>536</v>
      </c>
      <c r="C158" s="34"/>
      <c r="D158" s="34"/>
      <c r="E158" s="35"/>
      <c r="F158" s="36"/>
      <c r="G158" s="18">
        <f>+G159+G162+G190</f>
        <v>525477</v>
      </c>
      <c r="H158" s="18"/>
      <c r="I158" s="18"/>
      <c r="J158" s="18"/>
      <c r="K158" s="18"/>
      <c r="L158" s="18">
        <f t="shared" ref="L158:Z158" si="66">+L159+L162+L190</f>
        <v>464219.418</v>
      </c>
      <c r="M158" s="18"/>
      <c r="N158" s="18">
        <f t="shared" si="66"/>
        <v>40458</v>
      </c>
      <c r="O158" s="18">
        <f t="shared" si="66"/>
        <v>18799.582</v>
      </c>
      <c r="P158" s="18">
        <f t="shared" si="66"/>
        <v>59257.582</v>
      </c>
      <c r="Q158" s="18">
        <f t="shared" si="66"/>
        <v>0</v>
      </c>
      <c r="R158" s="18">
        <f t="shared" si="66"/>
        <v>4480.8</v>
      </c>
      <c r="S158" s="18">
        <f t="shared" si="66"/>
        <v>0</v>
      </c>
      <c r="T158" s="18">
        <f t="shared" si="66"/>
        <v>0</v>
      </c>
      <c r="U158" s="18">
        <f t="shared" si="66"/>
        <v>0</v>
      </c>
      <c r="V158" s="18">
        <f t="shared" si="66"/>
        <v>7868.782</v>
      </c>
      <c r="W158" s="18">
        <f t="shared" si="66"/>
        <v>15758</v>
      </c>
      <c r="X158" s="18">
        <f t="shared" si="66"/>
        <v>0</v>
      </c>
      <c r="Y158" s="18">
        <f t="shared" si="66"/>
        <v>0</v>
      </c>
      <c r="Z158" s="18">
        <f t="shared" si="66"/>
        <v>31150</v>
      </c>
      <c r="AA158" s="36"/>
      <c r="AB158" s="36"/>
      <c r="AC158" s="36"/>
      <c r="AD158" s="36"/>
      <c r="AE158" s="36"/>
      <c r="AF158" s="36"/>
      <c r="AG158" s="37"/>
      <c r="AH158" s="36"/>
      <c r="AI158" s="37"/>
    </row>
    <row r="159" s="2" customFormat="1" ht="39.95" customHeight="1" spans="1:37">
      <c r="A159" s="18" t="s">
        <v>61</v>
      </c>
      <c r="B159" s="46" t="s">
        <v>537</v>
      </c>
      <c r="C159" s="44"/>
      <c r="D159" s="44"/>
      <c r="E159" s="45"/>
      <c r="F159" s="18"/>
      <c r="G159" s="18">
        <f>+G160</f>
        <v>256000</v>
      </c>
      <c r="H159" s="18"/>
      <c r="I159" s="18"/>
      <c r="J159" s="18"/>
      <c r="K159" s="18"/>
      <c r="L159" s="18">
        <f t="shared" ref="L159:Z159" si="67">+L160</f>
        <v>250000</v>
      </c>
      <c r="M159" s="18"/>
      <c r="N159" s="18">
        <f t="shared" si="67"/>
        <v>0</v>
      </c>
      <c r="O159" s="18">
        <f t="shared" si="67"/>
        <v>6000</v>
      </c>
      <c r="P159" s="18">
        <f t="shared" si="67"/>
        <v>6000</v>
      </c>
      <c r="Q159" s="18">
        <f t="shared" si="67"/>
        <v>0</v>
      </c>
      <c r="R159" s="18">
        <f t="shared" si="67"/>
        <v>0</v>
      </c>
      <c r="S159" s="18">
        <f t="shared" si="67"/>
        <v>0</v>
      </c>
      <c r="T159" s="18">
        <f t="shared" si="67"/>
        <v>0</v>
      </c>
      <c r="U159" s="18">
        <f t="shared" si="67"/>
        <v>0</v>
      </c>
      <c r="V159" s="18">
        <f t="shared" si="67"/>
        <v>0</v>
      </c>
      <c r="W159" s="18">
        <f t="shared" si="67"/>
        <v>6000</v>
      </c>
      <c r="X159" s="18">
        <f t="shared" si="67"/>
        <v>0</v>
      </c>
      <c r="Y159" s="18">
        <f t="shared" si="67"/>
        <v>0</v>
      </c>
      <c r="Z159" s="18">
        <f t="shared" si="67"/>
        <v>0</v>
      </c>
      <c r="AA159" s="18"/>
      <c r="AB159" s="18"/>
      <c r="AC159" s="18"/>
      <c r="AD159" s="18"/>
      <c r="AE159" s="18"/>
      <c r="AF159" s="18"/>
      <c r="AG159" s="38"/>
      <c r="AH159" s="18"/>
      <c r="AI159" s="38"/>
    </row>
    <row r="160" s="2" customFormat="1" ht="30" customHeight="1" spans="1:37">
      <c r="A160" s="18"/>
      <c r="B160" s="46" t="s">
        <v>63</v>
      </c>
      <c r="C160" s="44"/>
      <c r="D160" s="44"/>
      <c r="E160" s="45"/>
      <c r="F160" s="18"/>
      <c r="G160" s="18">
        <f>+SUM(G161)</f>
        <v>256000</v>
      </c>
      <c r="H160" s="18"/>
      <c r="I160" s="18"/>
      <c r="J160" s="18"/>
      <c r="K160" s="18"/>
      <c r="L160" s="18">
        <f t="shared" ref="L160:Z160" si="68">+SUM(L161)</f>
        <v>250000</v>
      </c>
      <c r="M160" s="18"/>
      <c r="N160" s="18">
        <f t="shared" si="68"/>
        <v>0</v>
      </c>
      <c r="O160" s="18">
        <f t="shared" si="68"/>
        <v>6000</v>
      </c>
      <c r="P160" s="18">
        <f t="shared" si="68"/>
        <v>6000</v>
      </c>
      <c r="Q160" s="18">
        <f t="shared" si="68"/>
        <v>0</v>
      </c>
      <c r="R160" s="18">
        <f t="shared" si="68"/>
        <v>0</v>
      </c>
      <c r="S160" s="18">
        <f t="shared" si="68"/>
        <v>0</v>
      </c>
      <c r="T160" s="18">
        <f t="shared" si="68"/>
        <v>0</v>
      </c>
      <c r="U160" s="18">
        <f t="shared" si="68"/>
        <v>0</v>
      </c>
      <c r="V160" s="18">
        <f t="shared" si="68"/>
        <v>0</v>
      </c>
      <c r="W160" s="18">
        <f t="shared" si="68"/>
        <v>6000</v>
      </c>
      <c r="X160" s="18">
        <f t="shared" si="68"/>
        <v>0</v>
      </c>
      <c r="Y160" s="18">
        <f t="shared" si="68"/>
        <v>0</v>
      </c>
      <c r="Z160" s="18">
        <f t="shared" si="68"/>
        <v>0</v>
      </c>
      <c r="AA160" s="18"/>
      <c r="AB160" s="18"/>
      <c r="AC160" s="18"/>
      <c r="AD160" s="18"/>
      <c r="AE160" s="18"/>
      <c r="AF160" s="18"/>
      <c r="AG160" s="38"/>
      <c r="AH160" s="18"/>
      <c r="AI160" s="38"/>
    </row>
    <row r="161" s="2" customFormat="1" ht="180" spans="1:217">
      <c r="A161" s="18">
        <v>1</v>
      </c>
      <c r="B161" s="25" t="s">
        <v>538</v>
      </c>
      <c r="C161" s="50" t="s">
        <v>539</v>
      </c>
      <c r="D161" s="38"/>
      <c r="E161" s="38" t="s">
        <v>540</v>
      </c>
      <c r="F161" s="18" t="s">
        <v>131</v>
      </c>
      <c r="G161" s="18">
        <v>256000</v>
      </c>
      <c r="H161" s="18" t="s">
        <v>79</v>
      </c>
      <c r="I161" s="18" t="s">
        <v>80</v>
      </c>
      <c r="J161" s="38" t="s">
        <v>541</v>
      </c>
      <c r="K161" s="18" t="s">
        <v>69</v>
      </c>
      <c r="L161" s="18">
        <v>250000</v>
      </c>
      <c r="M161" s="18" t="s">
        <v>542</v>
      </c>
      <c r="N161" s="18" t="s">
        <v>175</v>
      </c>
      <c r="O161" s="18">
        <v>6000</v>
      </c>
      <c r="P161" s="18">
        <v>6000</v>
      </c>
      <c r="Q161" s="18" t="s">
        <v>175</v>
      </c>
      <c r="R161" s="18" t="s">
        <v>175</v>
      </c>
      <c r="S161" s="18" t="s">
        <v>175</v>
      </c>
      <c r="T161" s="18" t="s">
        <v>175</v>
      </c>
      <c r="U161" s="18" t="s">
        <v>175</v>
      </c>
      <c r="V161" s="18" t="s">
        <v>175</v>
      </c>
      <c r="W161" s="18">
        <v>6000</v>
      </c>
      <c r="X161" s="18" t="s">
        <v>175</v>
      </c>
      <c r="Y161" s="18" t="s">
        <v>175</v>
      </c>
      <c r="Z161" s="18" t="s">
        <v>175</v>
      </c>
      <c r="AA161" s="18" t="s">
        <v>175</v>
      </c>
      <c r="AB161" s="18"/>
      <c r="AC161" s="18"/>
      <c r="AD161" s="18"/>
      <c r="AE161" s="18" t="s">
        <v>543</v>
      </c>
      <c r="AF161" s="18" t="s">
        <v>544</v>
      </c>
      <c r="AG161" s="38" t="s">
        <v>545</v>
      </c>
      <c r="AH161" s="18" t="s">
        <v>546</v>
      </c>
      <c r="AI161" s="38"/>
    </row>
    <row r="162" s="8" customFormat="1" ht="30" customHeight="1" spans="1:217">
      <c r="A162" s="18" t="s">
        <v>127</v>
      </c>
      <c r="B162" s="46" t="s">
        <v>547</v>
      </c>
      <c r="C162" s="44"/>
      <c r="D162" s="44"/>
      <c r="E162" s="45"/>
      <c r="F162" s="18"/>
      <c r="G162" s="18">
        <f>+G163+G186</f>
        <v>257825</v>
      </c>
      <c r="H162" s="18"/>
      <c r="I162" s="18"/>
      <c r="J162" s="18"/>
      <c r="K162" s="18"/>
      <c r="L162" s="18">
        <f t="shared" ref="L162:Z162" si="69">+L163+L186</f>
        <v>214219.418</v>
      </c>
      <c r="M162" s="18"/>
      <c r="N162" s="18">
        <f t="shared" si="69"/>
        <v>40458</v>
      </c>
      <c r="O162" s="18">
        <f t="shared" si="69"/>
        <v>1147.582</v>
      </c>
      <c r="P162" s="18">
        <f t="shared" si="69"/>
        <v>41605.582</v>
      </c>
      <c r="Q162" s="18">
        <f t="shared" si="69"/>
        <v>0</v>
      </c>
      <c r="R162" s="18">
        <f t="shared" si="69"/>
        <v>0</v>
      </c>
      <c r="S162" s="18">
        <f t="shared" si="69"/>
        <v>0</v>
      </c>
      <c r="T162" s="18">
        <f t="shared" si="69"/>
        <v>0</v>
      </c>
      <c r="U162" s="18">
        <f t="shared" si="69"/>
        <v>0</v>
      </c>
      <c r="V162" s="18">
        <f t="shared" si="69"/>
        <v>1147.582</v>
      </c>
      <c r="W162" s="18">
        <f t="shared" si="69"/>
        <v>9758</v>
      </c>
      <c r="X162" s="18">
        <f t="shared" si="69"/>
        <v>0</v>
      </c>
      <c r="Y162" s="18">
        <f t="shared" si="69"/>
        <v>0</v>
      </c>
      <c r="Z162" s="18">
        <f t="shared" si="69"/>
        <v>30700</v>
      </c>
      <c r="AA162" s="18"/>
      <c r="AB162" s="18"/>
      <c r="AC162" s="18"/>
      <c r="AD162" s="18"/>
      <c r="AE162" s="18"/>
      <c r="AF162" s="18"/>
      <c r="AG162" s="38"/>
      <c r="AH162" s="18"/>
      <c r="AI162" s="38"/>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row>
    <row r="163" s="2" customFormat="1" ht="30" customHeight="1" spans="1:217">
      <c r="A163" s="18"/>
      <c r="B163" s="46" t="s">
        <v>63</v>
      </c>
      <c r="C163" s="44"/>
      <c r="D163" s="44"/>
      <c r="E163" s="45"/>
      <c r="F163" s="18"/>
      <c r="G163" s="18">
        <f>+SUM(G164:G167)+G177</f>
        <v>257075</v>
      </c>
      <c r="H163" s="18"/>
      <c r="I163" s="18"/>
      <c r="J163" s="18"/>
      <c r="K163" s="18"/>
      <c r="L163" s="18">
        <f>+SUM(L164:L167)+L177</f>
        <v>214219.418</v>
      </c>
      <c r="M163" s="18"/>
      <c r="N163" s="18">
        <f t="shared" ref="L163:Z163" si="70">+SUM(N164:N167)+N177</f>
        <v>40458</v>
      </c>
      <c r="O163" s="18">
        <f t="shared" si="70"/>
        <v>1147.582</v>
      </c>
      <c r="P163" s="18">
        <f t="shared" si="70"/>
        <v>41605.582</v>
      </c>
      <c r="Q163" s="18">
        <f t="shared" si="70"/>
        <v>0</v>
      </c>
      <c r="R163" s="18">
        <f t="shared" si="70"/>
        <v>0</v>
      </c>
      <c r="S163" s="18">
        <f t="shared" si="70"/>
        <v>0</v>
      </c>
      <c r="T163" s="18">
        <f t="shared" si="70"/>
        <v>0</v>
      </c>
      <c r="U163" s="18">
        <f t="shared" si="70"/>
        <v>0</v>
      </c>
      <c r="V163" s="18">
        <f t="shared" si="70"/>
        <v>1147.582</v>
      </c>
      <c r="W163" s="18">
        <f t="shared" si="70"/>
        <v>9758</v>
      </c>
      <c r="X163" s="18">
        <f t="shared" si="70"/>
        <v>0</v>
      </c>
      <c r="Y163" s="18">
        <f t="shared" si="70"/>
        <v>0</v>
      </c>
      <c r="Z163" s="18">
        <f t="shared" si="70"/>
        <v>30700</v>
      </c>
      <c r="AA163" s="18"/>
      <c r="AB163" s="18"/>
      <c r="AC163" s="18"/>
      <c r="AD163" s="18"/>
      <c r="AE163" s="18"/>
      <c r="AF163" s="18"/>
      <c r="AG163" s="38"/>
      <c r="AH163" s="18"/>
      <c r="AI163" s="38"/>
    </row>
    <row r="164" s="2" customFormat="1" ht="127" customHeight="1" spans="1:217">
      <c r="A164" s="18">
        <v>1</v>
      </c>
      <c r="B164" s="25" t="s">
        <v>548</v>
      </c>
      <c r="C164" s="50" t="s">
        <v>148</v>
      </c>
      <c r="D164" s="38"/>
      <c r="E164" s="53" t="s">
        <v>549</v>
      </c>
      <c r="F164" s="18" t="s">
        <v>66</v>
      </c>
      <c r="G164" s="18">
        <v>172500</v>
      </c>
      <c r="H164" s="18" t="s">
        <v>55</v>
      </c>
      <c r="I164" s="18" t="s">
        <v>550</v>
      </c>
      <c r="J164" s="38"/>
      <c r="K164" s="18" t="s">
        <v>69</v>
      </c>
      <c r="L164" s="18">
        <v>141800</v>
      </c>
      <c r="M164" s="18" t="s">
        <v>551</v>
      </c>
      <c r="N164" s="18">
        <v>30700</v>
      </c>
      <c r="O164" s="18">
        <v>0</v>
      </c>
      <c r="P164" s="18">
        <v>30700</v>
      </c>
      <c r="Q164" s="18">
        <v>0</v>
      </c>
      <c r="R164" s="18">
        <v>0</v>
      </c>
      <c r="S164" s="18">
        <v>0</v>
      </c>
      <c r="T164" s="18">
        <v>0</v>
      </c>
      <c r="U164" s="18">
        <v>0</v>
      </c>
      <c r="V164" s="18">
        <v>0</v>
      </c>
      <c r="W164" s="18">
        <v>0</v>
      </c>
      <c r="X164" s="18">
        <v>0</v>
      </c>
      <c r="Y164" s="18">
        <v>0</v>
      </c>
      <c r="Z164" s="18">
        <v>30700</v>
      </c>
      <c r="AA164" s="18"/>
      <c r="AB164" s="18"/>
      <c r="AC164" s="18"/>
      <c r="AD164" s="18"/>
      <c r="AE164" s="18" t="s">
        <v>543</v>
      </c>
      <c r="AF164" s="18" t="s">
        <v>313</v>
      </c>
      <c r="AG164" s="38" t="s">
        <v>552</v>
      </c>
      <c r="AH164" s="18" t="s">
        <v>553</v>
      </c>
      <c r="AI164" s="38"/>
    </row>
    <row r="165" s="2" customFormat="1" ht="176" customHeight="1" spans="1:217">
      <c r="A165" s="18">
        <v>2</v>
      </c>
      <c r="B165" s="25" t="s">
        <v>554</v>
      </c>
      <c r="C165" s="50" t="s">
        <v>539</v>
      </c>
      <c r="D165" s="38"/>
      <c r="E165" s="39" t="s">
        <v>555</v>
      </c>
      <c r="F165" s="18" t="s">
        <v>556</v>
      </c>
      <c r="G165" s="18">
        <v>63300</v>
      </c>
      <c r="H165" s="18" t="s">
        <v>79</v>
      </c>
      <c r="I165" s="18" t="s">
        <v>80</v>
      </c>
      <c r="J165" s="38"/>
      <c r="K165" s="18" t="s">
        <v>69</v>
      </c>
      <c r="L165" s="18">
        <v>55096</v>
      </c>
      <c r="M165" s="18" t="s">
        <v>557</v>
      </c>
      <c r="N165" s="18">
        <v>7254</v>
      </c>
      <c r="O165" s="18" t="s">
        <v>175</v>
      </c>
      <c r="P165" s="18">
        <v>7254</v>
      </c>
      <c r="Q165" s="18" t="s">
        <v>175</v>
      </c>
      <c r="R165" s="18" t="s">
        <v>175</v>
      </c>
      <c r="S165" s="18" t="s">
        <v>175</v>
      </c>
      <c r="T165" s="18" t="s">
        <v>175</v>
      </c>
      <c r="U165" s="18" t="s">
        <v>175</v>
      </c>
      <c r="V165" s="18" t="s">
        <v>175</v>
      </c>
      <c r="W165" s="18">
        <v>7254</v>
      </c>
      <c r="X165" s="18" t="s">
        <v>175</v>
      </c>
      <c r="Y165" s="18" t="s">
        <v>175</v>
      </c>
      <c r="Z165" s="18" t="s">
        <v>175</v>
      </c>
      <c r="AA165" s="18" t="s">
        <v>175</v>
      </c>
      <c r="AB165" s="18" t="s">
        <v>175</v>
      </c>
      <c r="AC165" s="18" t="s">
        <v>175</v>
      </c>
      <c r="AD165" s="18" t="s">
        <v>175</v>
      </c>
      <c r="AE165" s="18" t="s">
        <v>543</v>
      </c>
      <c r="AF165" s="18" t="s">
        <v>544</v>
      </c>
      <c r="AG165" s="38" t="s">
        <v>558</v>
      </c>
      <c r="AH165" s="18" t="s">
        <v>166</v>
      </c>
      <c r="AI165" s="38"/>
    </row>
    <row r="166" s="2" customFormat="1" ht="163" customHeight="1" spans="1:217">
      <c r="A166" s="18">
        <v>3</v>
      </c>
      <c r="B166" s="25" t="s">
        <v>559</v>
      </c>
      <c r="C166" s="50" t="s">
        <v>539</v>
      </c>
      <c r="D166" s="38"/>
      <c r="E166" s="39" t="s">
        <v>560</v>
      </c>
      <c r="F166" s="18" t="s">
        <v>556</v>
      </c>
      <c r="G166" s="18">
        <v>20000</v>
      </c>
      <c r="H166" s="18" t="s">
        <v>79</v>
      </c>
      <c r="I166" s="18" t="s">
        <v>80</v>
      </c>
      <c r="J166" s="38"/>
      <c r="K166" s="18" t="s">
        <v>69</v>
      </c>
      <c r="L166" s="18">
        <v>17196</v>
      </c>
      <c r="M166" s="18" t="s">
        <v>557</v>
      </c>
      <c r="N166" s="18">
        <v>2504</v>
      </c>
      <c r="O166" s="18" t="s">
        <v>175</v>
      </c>
      <c r="P166" s="18">
        <v>2504</v>
      </c>
      <c r="Q166" s="18" t="s">
        <v>175</v>
      </c>
      <c r="R166" s="18" t="s">
        <v>175</v>
      </c>
      <c r="S166" s="18" t="s">
        <v>175</v>
      </c>
      <c r="T166" s="18" t="s">
        <v>175</v>
      </c>
      <c r="U166" s="18" t="s">
        <v>175</v>
      </c>
      <c r="V166" s="18" t="s">
        <v>175</v>
      </c>
      <c r="W166" s="18">
        <v>2504</v>
      </c>
      <c r="X166" s="18" t="s">
        <v>175</v>
      </c>
      <c r="Y166" s="18" t="s">
        <v>175</v>
      </c>
      <c r="Z166" s="18" t="s">
        <v>175</v>
      </c>
      <c r="AA166" s="18" t="s">
        <v>175</v>
      </c>
      <c r="AB166" s="18" t="s">
        <v>175</v>
      </c>
      <c r="AC166" s="18" t="s">
        <v>175</v>
      </c>
      <c r="AD166" s="18" t="s">
        <v>175</v>
      </c>
      <c r="AE166" s="18" t="s">
        <v>543</v>
      </c>
      <c r="AF166" s="18" t="s">
        <v>561</v>
      </c>
      <c r="AG166" s="38" t="s">
        <v>562</v>
      </c>
      <c r="AH166" s="18" t="s">
        <v>166</v>
      </c>
      <c r="AI166" s="38"/>
    </row>
    <row r="167" s="2" customFormat="1" ht="229" customHeight="1" spans="1:217">
      <c r="A167" s="18">
        <v>5</v>
      </c>
      <c r="B167" s="49" t="s">
        <v>563</v>
      </c>
      <c r="C167" s="23" t="s">
        <v>52</v>
      </c>
      <c r="D167" s="38"/>
      <c r="E167" s="39" t="s">
        <v>564</v>
      </c>
      <c r="F167" s="18" t="s">
        <v>159</v>
      </c>
      <c r="G167" s="18">
        <f>+SUM(G168:G176)</f>
        <v>303</v>
      </c>
      <c r="H167" s="18" t="s">
        <v>79</v>
      </c>
      <c r="I167" s="18" t="s">
        <v>90</v>
      </c>
      <c r="J167" s="38"/>
      <c r="K167" s="18" t="s">
        <v>91</v>
      </c>
      <c r="L167" s="70">
        <f t="shared" ref="L167:Z167" si="71">+SUM(L168:L176)</f>
        <v>30.3</v>
      </c>
      <c r="M167" s="18" t="s">
        <v>70</v>
      </c>
      <c r="N167" s="18">
        <f t="shared" si="71"/>
        <v>0</v>
      </c>
      <c r="O167" s="18">
        <f t="shared" si="71"/>
        <v>272.7</v>
      </c>
      <c r="P167" s="18">
        <f t="shared" si="71"/>
        <v>272.7</v>
      </c>
      <c r="Q167" s="18">
        <f t="shared" si="71"/>
        <v>0</v>
      </c>
      <c r="R167" s="18">
        <f t="shared" si="71"/>
        <v>0</v>
      </c>
      <c r="S167" s="18">
        <f t="shared" si="71"/>
        <v>0</v>
      </c>
      <c r="T167" s="18">
        <f t="shared" si="71"/>
        <v>0</v>
      </c>
      <c r="U167" s="18">
        <f t="shared" si="71"/>
        <v>0</v>
      </c>
      <c r="V167" s="18">
        <f t="shared" si="71"/>
        <v>272.7</v>
      </c>
      <c r="W167" s="18">
        <f t="shared" si="71"/>
        <v>0</v>
      </c>
      <c r="X167" s="18">
        <f t="shared" si="71"/>
        <v>0</v>
      </c>
      <c r="Y167" s="18">
        <f t="shared" si="71"/>
        <v>0</v>
      </c>
      <c r="Z167" s="18">
        <f t="shared" si="71"/>
        <v>0</v>
      </c>
      <c r="AA167" s="18" t="s">
        <v>175</v>
      </c>
      <c r="AB167" s="18" t="s">
        <v>175</v>
      </c>
      <c r="AC167" s="18" t="s">
        <v>175</v>
      </c>
      <c r="AD167" s="18" t="s">
        <v>175</v>
      </c>
      <c r="AE167" s="18" t="s">
        <v>543</v>
      </c>
      <c r="AF167" s="18" t="s">
        <v>565</v>
      </c>
      <c r="AG167" s="38" t="s">
        <v>566</v>
      </c>
      <c r="AH167" s="18" t="s">
        <v>163</v>
      </c>
      <c r="AI167" s="38"/>
      <c r="AJ167" s="2">
        <f>+G167</f>
        <v>303</v>
      </c>
      <c r="AK167" s="2">
        <f>+V167</f>
        <v>272.7</v>
      </c>
    </row>
    <row r="168" s="2" customFormat="1" ht="157.5" spans="1:217">
      <c r="A168" s="48" t="s">
        <v>567</v>
      </c>
      <c r="B168" s="49" t="s">
        <v>568</v>
      </c>
      <c r="C168" s="23" t="s">
        <v>52</v>
      </c>
      <c r="D168" s="38"/>
      <c r="E168" s="39" t="s">
        <v>569</v>
      </c>
      <c r="F168" s="18" t="s">
        <v>159</v>
      </c>
      <c r="G168" s="18">
        <v>31</v>
      </c>
      <c r="H168" s="18" t="s">
        <v>79</v>
      </c>
      <c r="I168" s="18" t="s">
        <v>90</v>
      </c>
      <c r="J168" s="38"/>
      <c r="K168" s="18" t="s">
        <v>91</v>
      </c>
      <c r="L168" s="71">
        <v>3.08</v>
      </c>
      <c r="M168" s="18" t="s">
        <v>70</v>
      </c>
      <c r="N168" s="18" t="s">
        <v>175</v>
      </c>
      <c r="O168" s="18">
        <f t="shared" ref="O167:O185" si="72">G168-L168</f>
        <v>27.92</v>
      </c>
      <c r="P168" s="18">
        <f t="shared" ref="P167:P185" si="73">O168</f>
        <v>27.92</v>
      </c>
      <c r="Q168" s="18" t="s">
        <v>175</v>
      </c>
      <c r="R168" s="18" t="s">
        <v>175</v>
      </c>
      <c r="S168" s="18" t="s">
        <v>175</v>
      </c>
      <c r="T168" s="18" t="s">
        <v>175</v>
      </c>
      <c r="U168" s="18" t="s">
        <v>175</v>
      </c>
      <c r="V168" s="18">
        <f t="shared" ref="V167:V185" si="74">P168</f>
        <v>27.92</v>
      </c>
      <c r="W168" s="18" t="s">
        <v>175</v>
      </c>
      <c r="X168" s="18" t="s">
        <v>175</v>
      </c>
      <c r="Y168" s="18" t="s">
        <v>175</v>
      </c>
      <c r="Z168" s="18" t="s">
        <v>175</v>
      </c>
      <c r="AA168" s="18" t="s">
        <v>175</v>
      </c>
      <c r="AB168" s="18" t="s">
        <v>175</v>
      </c>
      <c r="AC168" s="18" t="s">
        <v>175</v>
      </c>
      <c r="AD168" s="18" t="s">
        <v>175</v>
      </c>
      <c r="AE168" s="18" t="s">
        <v>543</v>
      </c>
      <c r="AF168" s="18" t="s">
        <v>136</v>
      </c>
      <c r="AG168" s="38" t="s">
        <v>566</v>
      </c>
      <c r="AH168" s="18" t="s">
        <v>163</v>
      </c>
      <c r="AI168" s="38"/>
    </row>
    <row r="169" s="2" customFormat="1" ht="157.5" spans="1:217">
      <c r="A169" s="48" t="s">
        <v>570</v>
      </c>
      <c r="B169" s="25" t="s">
        <v>571</v>
      </c>
      <c r="C169" s="23" t="s">
        <v>52</v>
      </c>
      <c r="D169" s="38"/>
      <c r="E169" s="39" t="s">
        <v>572</v>
      </c>
      <c r="F169" s="18" t="s">
        <v>159</v>
      </c>
      <c r="G169" s="18">
        <v>14</v>
      </c>
      <c r="H169" s="18" t="s">
        <v>79</v>
      </c>
      <c r="I169" s="18" t="s">
        <v>90</v>
      </c>
      <c r="J169" s="38"/>
      <c r="K169" s="18" t="s">
        <v>91</v>
      </c>
      <c r="L169" s="71">
        <v>1.43</v>
      </c>
      <c r="M169" s="18" t="s">
        <v>70</v>
      </c>
      <c r="N169" s="18" t="s">
        <v>175</v>
      </c>
      <c r="O169" s="18">
        <f t="shared" si="72"/>
        <v>12.57</v>
      </c>
      <c r="P169" s="18">
        <f t="shared" si="73"/>
        <v>12.57</v>
      </c>
      <c r="Q169" s="18" t="s">
        <v>175</v>
      </c>
      <c r="R169" s="18" t="s">
        <v>175</v>
      </c>
      <c r="S169" s="18" t="s">
        <v>175</v>
      </c>
      <c r="T169" s="18" t="s">
        <v>175</v>
      </c>
      <c r="U169" s="18" t="s">
        <v>175</v>
      </c>
      <c r="V169" s="18">
        <f t="shared" si="74"/>
        <v>12.57</v>
      </c>
      <c r="W169" s="18" t="s">
        <v>175</v>
      </c>
      <c r="X169" s="18" t="s">
        <v>175</v>
      </c>
      <c r="Y169" s="18" t="s">
        <v>175</v>
      </c>
      <c r="Z169" s="18" t="s">
        <v>175</v>
      </c>
      <c r="AA169" s="18" t="s">
        <v>175</v>
      </c>
      <c r="AB169" s="18" t="s">
        <v>175</v>
      </c>
      <c r="AC169" s="18" t="s">
        <v>175</v>
      </c>
      <c r="AD169" s="18" t="s">
        <v>175</v>
      </c>
      <c r="AE169" s="18" t="s">
        <v>543</v>
      </c>
      <c r="AF169" s="18" t="s">
        <v>136</v>
      </c>
      <c r="AG169" s="38" t="s">
        <v>566</v>
      </c>
      <c r="AH169" s="18" t="s">
        <v>163</v>
      </c>
      <c r="AI169" s="38"/>
    </row>
    <row r="170" s="2" customFormat="1" ht="157.5" spans="1:217">
      <c r="A170" s="48" t="s">
        <v>573</v>
      </c>
      <c r="B170" s="25" t="s">
        <v>574</v>
      </c>
      <c r="C170" s="23" t="s">
        <v>52</v>
      </c>
      <c r="D170" s="38"/>
      <c r="E170" s="39" t="s">
        <v>575</v>
      </c>
      <c r="F170" s="18" t="s">
        <v>159</v>
      </c>
      <c r="G170" s="18">
        <v>35</v>
      </c>
      <c r="H170" s="18" t="s">
        <v>79</v>
      </c>
      <c r="I170" s="18" t="s">
        <v>90</v>
      </c>
      <c r="J170" s="38"/>
      <c r="K170" s="18" t="s">
        <v>91</v>
      </c>
      <c r="L170" s="71">
        <v>3.52</v>
      </c>
      <c r="M170" s="18" t="s">
        <v>70</v>
      </c>
      <c r="N170" s="18" t="s">
        <v>175</v>
      </c>
      <c r="O170" s="18">
        <f t="shared" si="72"/>
        <v>31.48</v>
      </c>
      <c r="P170" s="18">
        <f t="shared" si="73"/>
        <v>31.48</v>
      </c>
      <c r="Q170" s="18" t="s">
        <v>175</v>
      </c>
      <c r="R170" s="18" t="s">
        <v>175</v>
      </c>
      <c r="S170" s="18" t="s">
        <v>175</v>
      </c>
      <c r="T170" s="18" t="s">
        <v>175</v>
      </c>
      <c r="U170" s="18" t="s">
        <v>175</v>
      </c>
      <c r="V170" s="18">
        <f t="shared" si="74"/>
        <v>31.48</v>
      </c>
      <c r="W170" s="18" t="s">
        <v>175</v>
      </c>
      <c r="X170" s="18" t="s">
        <v>175</v>
      </c>
      <c r="Y170" s="18" t="s">
        <v>175</v>
      </c>
      <c r="Z170" s="18" t="s">
        <v>175</v>
      </c>
      <c r="AA170" s="18" t="s">
        <v>175</v>
      </c>
      <c r="AB170" s="18" t="s">
        <v>175</v>
      </c>
      <c r="AC170" s="18" t="s">
        <v>175</v>
      </c>
      <c r="AD170" s="18" t="s">
        <v>175</v>
      </c>
      <c r="AE170" s="18" t="s">
        <v>543</v>
      </c>
      <c r="AF170" s="18" t="s">
        <v>136</v>
      </c>
      <c r="AG170" s="38" t="s">
        <v>566</v>
      </c>
      <c r="AH170" s="18" t="s">
        <v>163</v>
      </c>
      <c r="AI170" s="38"/>
    </row>
    <row r="171" s="2" customFormat="1" ht="157.5" spans="1:217">
      <c r="A171" s="48" t="s">
        <v>576</v>
      </c>
      <c r="B171" s="25" t="s">
        <v>577</v>
      </c>
      <c r="C171" s="23" t="s">
        <v>52</v>
      </c>
      <c r="D171" s="38"/>
      <c r="E171" s="39" t="s">
        <v>578</v>
      </c>
      <c r="F171" s="18" t="s">
        <v>159</v>
      </c>
      <c r="G171" s="18">
        <v>46</v>
      </c>
      <c r="H171" s="18" t="s">
        <v>79</v>
      </c>
      <c r="I171" s="18" t="s">
        <v>90</v>
      </c>
      <c r="J171" s="38"/>
      <c r="K171" s="18" t="s">
        <v>91</v>
      </c>
      <c r="L171" s="71">
        <v>4.56</v>
      </c>
      <c r="M171" s="18" t="s">
        <v>70</v>
      </c>
      <c r="N171" s="18" t="s">
        <v>175</v>
      </c>
      <c r="O171" s="18">
        <f t="shared" si="72"/>
        <v>41.44</v>
      </c>
      <c r="P171" s="18">
        <f t="shared" si="73"/>
        <v>41.44</v>
      </c>
      <c r="Q171" s="18" t="s">
        <v>175</v>
      </c>
      <c r="R171" s="18" t="s">
        <v>175</v>
      </c>
      <c r="S171" s="18" t="s">
        <v>175</v>
      </c>
      <c r="T171" s="18" t="s">
        <v>175</v>
      </c>
      <c r="U171" s="18" t="s">
        <v>175</v>
      </c>
      <c r="V171" s="18">
        <f t="shared" si="74"/>
        <v>41.44</v>
      </c>
      <c r="W171" s="18" t="s">
        <v>175</v>
      </c>
      <c r="X171" s="18" t="s">
        <v>175</v>
      </c>
      <c r="Y171" s="18" t="s">
        <v>175</v>
      </c>
      <c r="Z171" s="18" t="s">
        <v>175</v>
      </c>
      <c r="AA171" s="18" t="s">
        <v>175</v>
      </c>
      <c r="AB171" s="18" t="s">
        <v>175</v>
      </c>
      <c r="AC171" s="18" t="s">
        <v>175</v>
      </c>
      <c r="AD171" s="18" t="s">
        <v>175</v>
      </c>
      <c r="AE171" s="18" t="s">
        <v>543</v>
      </c>
      <c r="AF171" s="18" t="s">
        <v>579</v>
      </c>
      <c r="AG171" s="38" t="s">
        <v>566</v>
      </c>
      <c r="AH171" s="18" t="s">
        <v>163</v>
      </c>
      <c r="AI171" s="38"/>
    </row>
    <row r="172" s="2" customFormat="1" ht="157.5" spans="1:217">
      <c r="A172" s="48" t="s">
        <v>580</v>
      </c>
      <c r="B172" s="25" t="s">
        <v>581</v>
      </c>
      <c r="C172" s="23" t="s">
        <v>52</v>
      </c>
      <c r="D172" s="38"/>
      <c r="E172" s="39" t="s">
        <v>582</v>
      </c>
      <c r="F172" s="18" t="s">
        <v>159</v>
      </c>
      <c r="G172" s="18">
        <v>43</v>
      </c>
      <c r="H172" s="18" t="s">
        <v>79</v>
      </c>
      <c r="I172" s="18" t="s">
        <v>90</v>
      </c>
      <c r="J172" s="38"/>
      <c r="K172" s="18" t="s">
        <v>91</v>
      </c>
      <c r="L172" s="71">
        <v>4.31</v>
      </c>
      <c r="M172" s="18" t="s">
        <v>70</v>
      </c>
      <c r="N172" s="18" t="s">
        <v>175</v>
      </c>
      <c r="O172" s="18">
        <f t="shared" si="72"/>
        <v>38.69</v>
      </c>
      <c r="P172" s="18">
        <f t="shared" si="73"/>
        <v>38.69</v>
      </c>
      <c r="Q172" s="18" t="s">
        <v>175</v>
      </c>
      <c r="R172" s="18" t="s">
        <v>175</v>
      </c>
      <c r="S172" s="18" t="s">
        <v>175</v>
      </c>
      <c r="T172" s="18" t="s">
        <v>175</v>
      </c>
      <c r="U172" s="18" t="s">
        <v>175</v>
      </c>
      <c r="V172" s="18">
        <f t="shared" si="74"/>
        <v>38.69</v>
      </c>
      <c r="W172" s="18" t="s">
        <v>175</v>
      </c>
      <c r="X172" s="18" t="s">
        <v>175</v>
      </c>
      <c r="Y172" s="18" t="s">
        <v>175</v>
      </c>
      <c r="Z172" s="18" t="s">
        <v>175</v>
      </c>
      <c r="AA172" s="18" t="s">
        <v>175</v>
      </c>
      <c r="AB172" s="18" t="s">
        <v>175</v>
      </c>
      <c r="AC172" s="18" t="s">
        <v>175</v>
      </c>
      <c r="AD172" s="18" t="s">
        <v>175</v>
      </c>
      <c r="AE172" s="18" t="s">
        <v>543</v>
      </c>
      <c r="AF172" s="18" t="s">
        <v>583</v>
      </c>
      <c r="AG172" s="38" t="s">
        <v>566</v>
      </c>
      <c r="AH172" s="18" t="s">
        <v>163</v>
      </c>
      <c r="AI172" s="38"/>
    </row>
    <row r="173" s="2" customFormat="1" ht="157.5" spans="1:217">
      <c r="A173" s="48" t="s">
        <v>584</v>
      </c>
      <c r="B173" s="49" t="s">
        <v>585</v>
      </c>
      <c r="C173" s="23" t="s">
        <v>52</v>
      </c>
      <c r="D173" s="38"/>
      <c r="E173" s="39" t="s">
        <v>586</v>
      </c>
      <c r="F173" s="18" t="s">
        <v>159</v>
      </c>
      <c r="G173" s="18">
        <v>34</v>
      </c>
      <c r="H173" s="18" t="s">
        <v>79</v>
      </c>
      <c r="I173" s="18" t="s">
        <v>90</v>
      </c>
      <c r="J173" s="38"/>
      <c r="K173" s="18" t="s">
        <v>91</v>
      </c>
      <c r="L173" s="71">
        <v>3.45</v>
      </c>
      <c r="M173" s="18" t="s">
        <v>70</v>
      </c>
      <c r="N173" s="18" t="s">
        <v>175</v>
      </c>
      <c r="O173" s="18">
        <f t="shared" si="72"/>
        <v>30.55</v>
      </c>
      <c r="P173" s="18">
        <f t="shared" si="73"/>
        <v>30.55</v>
      </c>
      <c r="Q173" s="18" t="s">
        <v>175</v>
      </c>
      <c r="R173" s="18" t="s">
        <v>175</v>
      </c>
      <c r="S173" s="18" t="s">
        <v>175</v>
      </c>
      <c r="T173" s="18" t="s">
        <v>175</v>
      </c>
      <c r="U173" s="18" t="s">
        <v>175</v>
      </c>
      <c r="V173" s="18">
        <f t="shared" si="74"/>
        <v>30.55</v>
      </c>
      <c r="W173" s="18" t="s">
        <v>175</v>
      </c>
      <c r="X173" s="18" t="s">
        <v>175</v>
      </c>
      <c r="Y173" s="18" t="s">
        <v>175</v>
      </c>
      <c r="Z173" s="18" t="s">
        <v>175</v>
      </c>
      <c r="AA173" s="18" t="s">
        <v>175</v>
      </c>
      <c r="AB173" s="18" t="s">
        <v>175</v>
      </c>
      <c r="AC173" s="18" t="s">
        <v>175</v>
      </c>
      <c r="AD173" s="18" t="s">
        <v>175</v>
      </c>
      <c r="AE173" s="18" t="s">
        <v>543</v>
      </c>
      <c r="AF173" s="18" t="s">
        <v>583</v>
      </c>
      <c r="AG173" s="38" t="s">
        <v>566</v>
      </c>
      <c r="AH173" s="18" t="s">
        <v>163</v>
      </c>
      <c r="AI173" s="38"/>
    </row>
    <row r="174" s="2" customFormat="1" ht="157.5" spans="1:217">
      <c r="A174" s="48" t="s">
        <v>587</v>
      </c>
      <c r="B174" s="49" t="s">
        <v>588</v>
      </c>
      <c r="C174" s="23" t="s">
        <v>52</v>
      </c>
      <c r="D174" s="38"/>
      <c r="E174" s="39" t="s">
        <v>589</v>
      </c>
      <c r="F174" s="18" t="s">
        <v>159</v>
      </c>
      <c r="G174" s="18">
        <v>6</v>
      </c>
      <c r="H174" s="18" t="s">
        <v>79</v>
      </c>
      <c r="I174" s="18" t="s">
        <v>90</v>
      </c>
      <c r="J174" s="38"/>
      <c r="K174" s="18" t="s">
        <v>91</v>
      </c>
      <c r="L174" s="71">
        <v>0.59</v>
      </c>
      <c r="M174" s="18" t="s">
        <v>70</v>
      </c>
      <c r="N174" s="18" t="s">
        <v>175</v>
      </c>
      <c r="O174" s="18">
        <f t="shared" si="72"/>
        <v>5.41</v>
      </c>
      <c r="P174" s="18">
        <f t="shared" si="73"/>
        <v>5.41</v>
      </c>
      <c r="Q174" s="18" t="s">
        <v>175</v>
      </c>
      <c r="R174" s="18" t="s">
        <v>175</v>
      </c>
      <c r="S174" s="18" t="s">
        <v>175</v>
      </c>
      <c r="T174" s="18" t="s">
        <v>175</v>
      </c>
      <c r="U174" s="18" t="s">
        <v>175</v>
      </c>
      <c r="V174" s="18">
        <f t="shared" si="74"/>
        <v>5.41</v>
      </c>
      <c r="W174" s="18" t="s">
        <v>175</v>
      </c>
      <c r="X174" s="18" t="s">
        <v>175</v>
      </c>
      <c r="Y174" s="18" t="s">
        <v>175</v>
      </c>
      <c r="Z174" s="18" t="s">
        <v>175</v>
      </c>
      <c r="AA174" s="18" t="s">
        <v>175</v>
      </c>
      <c r="AB174" s="18" t="s">
        <v>175</v>
      </c>
      <c r="AC174" s="18" t="s">
        <v>175</v>
      </c>
      <c r="AD174" s="18" t="s">
        <v>175</v>
      </c>
      <c r="AE174" s="18" t="s">
        <v>543</v>
      </c>
      <c r="AF174" s="18" t="s">
        <v>583</v>
      </c>
      <c r="AG174" s="38" t="s">
        <v>566</v>
      </c>
      <c r="AH174" s="18" t="s">
        <v>163</v>
      </c>
      <c r="AI174" s="38"/>
    </row>
    <row r="175" s="2" customFormat="1" ht="157.5" spans="1:217">
      <c r="A175" s="48" t="s">
        <v>590</v>
      </c>
      <c r="B175" s="49" t="s">
        <v>591</v>
      </c>
      <c r="C175" s="23" t="s">
        <v>52</v>
      </c>
      <c r="D175" s="38"/>
      <c r="E175" s="39" t="s">
        <v>592</v>
      </c>
      <c r="F175" s="18" t="s">
        <v>159</v>
      </c>
      <c r="G175" s="18">
        <v>70</v>
      </c>
      <c r="H175" s="18" t="s">
        <v>79</v>
      </c>
      <c r="I175" s="18" t="s">
        <v>90</v>
      </c>
      <c r="J175" s="38"/>
      <c r="K175" s="18" t="s">
        <v>91</v>
      </c>
      <c r="L175" s="71">
        <v>7</v>
      </c>
      <c r="M175" s="18" t="s">
        <v>70</v>
      </c>
      <c r="N175" s="18" t="s">
        <v>175</v>
      </c>
      <c r="O175" s="18">
        <f t="shared" si="72"/>
        <v>63</v>
      </c>
      <c r="P175" s="18">
        <f t="shared" si="73"/>
        <v>63</v>
      </c>
      <c r="Q175" s="18" t="s">
        <v>175</v>
      </c>
      <c r="R175" s="18" t="s">
        <v>175</v>
      </c>
      <c r="S175" s="18" t="s">
        <v>175</v>
      </c>
      <c r="T175" s="18" t="s">
        <v>175</v>
      </c>
      <c r="U175" s="18" t="s">
        <v>175</v>
      </c>
      <c r="V175" s="18">
        <f t="shared" si="74"/>
        <v>63</v>
      </c>
      <c r="W175" s="18" t="s">
        <v>175</v>
      </c>
      <c r="X175" s="18" t="s">
        <v>175</v>
      </c>
      <c r="Y175" s="18" t="s">
        <v>175</v>
      </c>
      <c r="Z175" s="18" t="s">
        <v>175</v>
      </c>
      <c r="AA175" s="18" t="s">
        <v>175</v>
      </c>
      <c r="AB175" s="18" t="s">
        <v>175</v>
      </c>
      <c r="AC175" s="18" t="s">
        <v>175</v>
      </c>
      <c r="AD175" s="18" t="s">
        <v>175</v>
      </c>
      <c r="AE175" s="18" t="s">
        <v>543</v>
      </c>
      <c r="AF175" s="18" t="s">
        <v>583</v>
      </c>
      <c r="AG175" s="38" t="s">
        <v>566</v>
      </c>
      <c r="AH175" s="18" t="s">
        <v>163</v>
      </c>
      <c r="AI175" s="38"/>
    </row>
    <row r="176" s="2" customFormat="1" ht="157.5" spans="1:217">
      <c r="A176" s="48" t="s">
        <v>593</v>
      </c>
      <c r="B176" s="25" t="s">
        <v>594</v>
      </c>
      <c r="C176" s="23" t="s">
        <v>52</v>
      </c>
      <c r="D176" s="38"/>
      <c r="E176" s="39" t="s">
        <v>595</v>
      </c>
      <c r="F176" s="18" t="s">
        <v>159</v>
      </c>
      <c r="G176" s="18">
        <v>24</v>
      </c>
      <c r="H176" s="18" t="s">
        <v>79</v>
      </c>
      <c r="I176" s="18" t="s">
        <v>90</v>
      </c>
      <c r="J176" s="38"/>
      <c r="K176" s="18" t="s">
        <v>91</v>
      </c>
      <c r="L176" s="71">
        <v>2.36</v>
      </c>
      <c r="M176" s="18" t="s">
        <v>70</v>
      </c>
      <c r="N176" s="18" t="s">
        <v>175</v>
      </c>
      <c r="O176" s="18">
        <f t="shared" si="72"/>
        <v>21.64</v>
      </c>
      <c r="P176" s="18">
        <f t="shared" si="73"/>
        <v>21.64</v>
      </c>
      <c r="Q176" s="18" t="s">
        <v>175</v>
      </c>
      <c r="R176" s="18" t="s">
        <v>175</v>
      </c>
      <c r="S176" s="18" t="s">
        <v>175</v>
      </c>
      <c r="T176" s="18" t="s">
        <v>175</v>
      </c>
      <c r="U176" s="18" t="s">
        <v>175</v>
      </c>
      <c r="V176" s="18">
        <f t="shared" si="74"/>
        <v>21.64</v>
      </c>
      <c r="W176" s="18" t="s">
        <v>175</v>
      </c>
      <c r="X176" s="18" t="s">
        <v>175</v>
      </c>
      <c r="Y176" s="18" t="s">
        <v>175</v>
      </c>
      <c r="Z176" s="18" t="s">
        <v>175</v>
      </c>
      <c r="AA176" s="18" t="s">
        <v>175</v>
      </c>
      <c r="AB176" s="18" t="s">
        <v>175</v>
      </c>
      <c r="AC176" s="18" t="s">
        <v>175</v>
      </c>
      <c r="AD176" s="18" t="s">
        <v>175</v>
      </c>
      <c r="AE176" s="18" t="s">
        <v>543</v>
      </c>
      <c r="AF176" s="18" t="s">
        <v>583</v>
      </c>
      <c r="AG176" s="38" t="s">
        <v>566</v>
      </c>
      <c r="AH176" s="18" t="s">
        <v>163</v>
      </c>
      <c r="AI176" s="38"/>
    </row>
    <row r="177" s="2" customFormat="1" ht="157.5" spans="1:37">
      <c r="A177" s="18">
        <v>6</v>
      </c>
      <c r="B177" s="25" t="s">
        <v>596</v>
      </c>
      <c r="C177" s="23" t="s">
        <v>52</v>
      </c>
      <c r="D177" s="38"/>
      <c r="E177" s="39" t="s">
        <v>597</v>
      </c>
      <c r="F177" s="18" t="s">
        <v>159</v>
      </c>
      <c r="G177" s="18">
        <f>+SUM(G178:G185)</f>
        <v>972</v>
      </c>
      <c r="H177" s="18" t="s">
        <v>79</v>
      </c>
      <c r="I177" s="18" t="s">
        <v>90</v>
      </c>
      <c r="J177" s="38"/>
      <c r="K177" s="18" t="s">
        <v>91</v>
      </c>
      <c r="L177" s="18">
        <f t="shared" ref="L177:AD177" si="75">+SUM(L178:L185)</f>
        <v>97.118</v>
      </c>
      <c r="M177" s="18" t="s">
        <v>70</v>
      </c>
      <c r="N177" s="18">
        <f t="shared" si="75"/>
        <v>0</v>
      </c>
      <c r="O177" s="18">
        <f t="shared" si="75"/>
        <v>874.882</v>
      </c>
      <c r="P177" s="18">
        <f t="shared" si="75"/>
        <v>874.882</v>
      </c>
      <c r="Q177" s="18">
        <f t="shared" si="75"/>
        <v>0</v>
      </c>
      <c r="R177" s="18">
        <f t="shared" si="75"/>
        <v>0</v>
      </c>
      <c r="S177" s="18">
        <f t="shared" si="75"/>
        <v>0</v>
      </c>
      <c r="T177" s="18">
        <f t="shared" si="75"/>
        <v>0</v>
      </c>
      <c r="U177" s="18">
        <f t="shared" si="75"/>
        <v>0</v>
      </c>
      <c r="V177" s="18">
        <f t="shared" si="75"/>
        <v>874.882</v>
      </c>
      <c r="W177" s="18">
        <f t="shared" si="75"/>
        <v>0</v>
      </c>
      <c r="X177" s="18">
        <f t="shared" si="75"/>
        <v>0</v>
      </c>
      <c r="Y177" s="18">
        <f t="shared" si="75"/>
        <v>0</v>
      </c>
      <c r="Z177" s="18">
        <f t="shared" si="75"/>
        <v>0</v>
      </c>
      <c r="AA177" s="18">
        <f t="shared" si="75"/>
        <v>0</v>
      </c>
      <c r="AB177" s="18">
        <f t="shared" si="75"/>
        <v>0</v>
      </c>
      <c r="AC177" s="18">
        <f t="shared" si="75"/>
        <v>0</v>
      </c>
      <c r="AD177" s="18">
        <f t="shared" si="75"/>
        <v>0</v>
      </c>
      <c r="AE177" s="18" t="s">
        <v>543</v>
      </c>
      <c r="AF177" s="18" t="s">
        <v>484</v>
      </c>
      <c r="AG177" s="38" t="s">
        <v>566</v>
      </c>
      <c r="AH177" s="18" t="s">
        <v>107</v>
      </c>
      <c r="AI177" s="38"/>
      <c r="AJ177" s="2">
        <f>+G177</f>
        <v>972</v>
      </c>
      <c r="AK177" s="2">
        <f>+V177</f>
        <v>874.882</v>
      </c>
    </row>
    <row r="178" s="2" customFormat="1" ht="191" customHeight="1" spans="1:37">
      <c r="A178" s="48" t="s">
        <v>567</v>
      </c>
      <c r="B178" s="25" t="s">
        <v>598</v>
      </c>
      <c r="C178" s="23" t="s">
        <v>52</v>
      </c>
      <c r="D178" s="38"/>
      <c r="E178" s="39" t="s">
        <v>599</v>
      </c>
      <c r="F178" s="18" t="s">
        <v>159</v>
      </c>
      <c r="G178" s="18">
        <v>191</v>
      </c>
      <c r="H178" s="18" t="s">
        <v>79</v>
      </c>
      <c r="I178" s="18" t="s">
        <v>90</v>
      </c>
      <c r="J178" s="38"/>
      <c r="K178" s="18" t="s">
        <v>91</v>
      </c>
      <c r="L178" s="71">
        <v>19.129</v>
      </c>
      <c r="M178" s="18" t="s">
        <v>70</v>
      </c>
      <c r="N178" s="18" t="s">
        <v>175</v>
      </c>
      <c r="O178" s="18">
        <f t="shared" si="72"/>
        <v>171.871</v>
      </c>
      <c r="P178" s="18">
        <f t="shared" si="73"/>
        <v>171.871</v>
      </c>
      <c r="Q178" s="18" t="s">
        <v>175</v>
      </c>
      <c r="R178" s="18" t="s">
        <v>175</v>
      </c>
      <c r="S178" s="18" t="s">
        <v>175</v>
      </c>
      <c r="T178" s="18" t="s">
        <v>175</v>
      </c>
      <c r="U178" s="18" t="s">
        <v>175</v>
      </c>
      <c r="V178" s="18">
        <f t="shared" si="74"/>
        <v>171.871</v>
      </c>
      <c r="W178" s="18" t="s">
        <v>175</v>
      </c>
      <c r="X178" s="18" t="s">
        <v>175</v>
      </c>
      <c r="Y178" s="18" t="s">
        <v>175</v>
      </c>
      <c r="Z178" s="18" t="s">
        <v>175</v>
      </c>
      <c r="AA178" s="18" t="s">
        <v>175</v>
      </c>
      <c r="AB178" s="18" t="s">
        <v>175</v>
      </c>
      <c r="AC178" s="18" t="s">
        <v>175</v>
      </c>
      <c r="AD178" s="18" t="s">
        <v>175</v>
      </c>
      <c r="AE178" s="18" t="s">
        <v>543</v>
      </c>
      <c r="AF178" s="18" t="s">
        <v>600</v>
      </c>
      <c r="AG178" s="38" t="s">
        <v>601</v>
      </c>
      <c r="AH178" s="18" t="s">
        <v>107</v>
      </c>
      <c r="AI178" s="38"/>
    </row>
    <row r="179" s="2" customFormat="1" ht="191" customHeight="1" spans="1:37">
      <c r="A179" s="48" t="s">
        <v>570</v>
      </c>
      <c r="B179" s="49" t="s">
        <v>602</v>
      </c>
      <c r="C179" s="23" t="s">
        <v>52</v>
      </c>
      <c r="D179" s="38"/>
      <c r="E179" s="39" t="s">
        <v>603</v>
      </c>
      <c r="F179" s="18" t="s">
        <v>159</v>
      </c>
      <c r="G179" s="18">
        <v>125</v>
      </c>
      <c r="H179" s="18" t="s">
        <v>79</v>
      </c>
      <c r="I179" s="18" t="s">
        <v>90</v>
      </c>
      <c r="J179" s="38"/>
      <c r="K179" s="18" t="s">
        <v>91</v>
      </c>
      <c r="L179" s="71">
        <v>12.508</v>
      </c>
      <c r="M179" s="18" t="s">
        <v>70</v>
      </c>
      <c r="N179" s="18" t="s">
        <v>175</v>
      </c>
      <c r="O179" s="18">
        <f t="shared" si="72"/>
        <v>112.492</v>
      </c>
      <c r="P179" s="18">
        <f t="shared" si="73"/>
        <v>112.492</v>
      </c>
      <c r="Q179" s="18" t="s">
        <v>175</v>
      </c>
      <c r="R179" s="18" t="s">
        <v>175</v>
      </c>
      <c r="S179" s="18" t="s">
        <v>175</v>
      </c>
      <c r="T179" s="18" t="s">
        <v>175</v>
      </c>
      <c r="U179" s="18" t="s">
        <v>175</v>
      </c>
      <c r="V179" s="18">
        <f t="shared" si="74"/>
        <v>112.492</v>
      </c>
      <c r="W179" s="18" t="s">
        <v>175</v>
      </c>
      <c r="X179" s="18" t="s">
        <v>175</v>
      </c>
      <c r="Y179" s="18" t="s">
        <v>175</v>
      </c>
      <c r="Z179" s="18" t="s">
        <v>175</v>
      </c>
      <c r="AA179" s="18" t="s">
        <v>175</v>
      </c>
      <c r="AB179" s="18" t="s">
        <v>175</v>
      </c>
      <c r="AC179" s="18" t="s">
        <v>175</v>
      </c>
      <c r="AD179" s="18" t="s">
        <v>175</v>
      </c>
      <c r="AE179" s="18" t="s">
        <v>543</v>
      </c>
      <c r="AF179" s="18" t="s">
        <v>600</v>
      </c>
      <c r="AG179" s="38" t="s">
        <v>601</v>
      </c>
      <c r="AH179" s="18" t="s">
        <v>107</v>
      </c>
      <c r="AI179" s="38"/>
    </row>
    <row r="180" s="2" customFormat="1" ht="191" customHeight="1" spans="1:37">
      <c r="A180" s="48" t="s">
        <v>573</v>
      </c>
      <c r="B180" s="49" t="s">
        <v>604</v>
      </c>
      <c r="C180" s="23" t="s">
        <v>52</v>
      </c>
      <c r="D180" s="38"/>
      <c r="E180" s="39" t="s">
        <v>605</v>
      </c>
      <c r="F180" s="18" t="s">
        <v>159</v>
      </c>
      <c r="G180" s="18">
        <v>85</v>
      </c>
      <c r="H180" s="18" t="s">
        <v>79</v>
      </c>
      <c r="I180" s="18" t="s">
        <v>90</v>
      </c>
      <c r="J180" s="38"/>
      <c r="K180" s="18" t="s">
        <v>91</v>
      </c>
      <c r="L180" s="71">
        <v>8.461</v>
      </c>
      <c r="M180" s="18" t="s">
        <v>70</v>
      </c>
      <c r="N180" s="18" t="s">
        <v>175</v>
      </c>
      <c r="O180" s="18">
        <f t="shared" si="72"/>
        <v>76.539</v>
      </c>
      <c r="P180" s="18">
        <f t="shared" si="73"/>
        <v>76.539</v>
      </c>
      <c r="Q180" s="18" t="s">
        <v>175</v>
      </c>
      <c r="R180" s="18" t="s">
        <v>175</v>
      </c>
      <c r="S180" s="18" t="s">
        <v>175</v>
      </c>
      <c r="T180" s="18" t="s">
        <v>175</v>
      </c>
      <c r="U180" s="18" t="s">
        <v>175</v>
      </c>
      <c r="V180" s="18">
        <f t="shared" si="74"/>
        <v>76.539</v>
      </c>
      <c r="W180" s="18" t="s">
        <v>175</v>
      </c>
      <c r="X180" s="18" t="s">
        <v>175</v>
      </c>
      <c r="Y180" s="18" t="s">
        <v>175</v>
      </c>
      <c r="Z180" s="18" t="s">
        <v>175</v>
      </c>
      <c r="AA180" s="18" t="s">
        <v>175</v>
      </c>
      <c r="AB180" s="18" t="s">
        <v>175</v>
      </c>
      <c r="AC180" s="18" t="s">
        <v>175</v>
      </c>
      <c r="AD180" s="18" t="s">
        <v>175</v>
      </c>
      <c r="AE180" s="18" t="s">
        <v>543</v>
      </c>
      <c r="AF180" s="18" t="s">
        <v>600</v>
      </c>
      <c r="AG180" s="38" t="s">
        <v>601</v>
      </c>
      <c r="AH180" s="18" t="s">
        <v>107</v>
      </c>
      <c r="AI180" s="38"/>
    </row>
    <row r="181" s="2" customFormat="1" ht="191" customHeight="1" spans="1:37">
      <c r="A181" s="48" t="s">
        <v>576</v>
      </c>
      <c r="B181" s="49" t="s">
        <v>606</v>
      </c>
      <c r="C181" s="23" t="s">
        <v>52</v>
      </c>
      <c r="D181" s="38"/>
      <c r="E181" s="39" t="s">
        <v>607</v>
      </c>
      <c r="F181" s="18" t="s">
        <v>159</v>
      </c>
      <c r="G181" s="18">
        <v>119</v>
      </c>
      <c r="H181" s="18" t="s">
        <v>79</v>
      </c>
      <c r="I181" s="18" t="s">
        <v>90</v>
      </c>
      <c r="J181" s="38"/>
      <c r="K181" s="18" t="s">
        <v>91</v>
      </c>
      <c r="L181" s="71">
        <v>11.895</v>
      </c>
      <c r="M181" s="18" t="s">
        <v>70</v>
      </c>
      <c r="N181" s="18" t="s">
        <v>175</v>
      </c>
      <c r="O181" s="18">
        <f t="shared" si="72"/>
        <v>107.105</v>
      </c>
      <c r="P181" s="18">
        <f t="shared" si="73"/>
        <v>107.105</v>
      </c>
      <c r="Q181" s="18" t="s">
        <v>175</v>
      </c>
      <c r="R181" s="18" t="s">
        <v>175</v>
      </c>
      <c r="S181" s="18" t="s">
        <v>175</v>
      </c>
      <c r="T181" s="18" t="s">
        <v>175</v>
      </c>
      <c r="U181" s="18" t="s">
        <v>175</v>
      </c>
      <c r="V181" s="18">
        <f t="shared" si="74"/>
        <v>107.105</v>
      </c>
      <c r="W181" s="18" t="s">
        <v>175</v>
      </c>
      <c r="X181" s="18" t="s">
        <v>175</v>
      </c>
      <c r="Y181" s="18" t="s">
        <v>175</v>
      </c>
      <c r="Z181" s="18" t="s">
        <v>175</v>
      </c>
      <c r="AA181" s="18" t="s">
        <v>175</v>
      </c>
      <c r="AB181" s="18" t="s">
        <v>175</v>
      </c>
      <c r="AC181" s="18" t="s">
        <v>175</v>
      </c>
      <c r="AD181" s="18" t="s">
        <v>175</v>
      </c>
      <c r="AE181" s="18" t="s">
        <v>543</v>
      </c>
      <c r="AF181" s="18" t="s">
        <v>608</v>
      </c>
      <c r="AG181" s="38" t="s">
        <v>601</v>
      </c>
      <c r="AH181" s="18" t="s">
        <v>107</v>
      </c>
      <c r="AI181" s="38"/>
    </row>
    <row r="182" s="2" customFormat="1" ht="191" customHeight="1" spans="1:37">
      <c r="A182" s="48" t="s">
        <v>580</v>
      </c>
      <c r="B182" s="25" t="s">
        <v>609</v>
      </c>
      <c r="C182" s="23" t="s">
        <v>52</v>
      </c>
      <c r="D182" s="38"/>
      <c r="E182" s="39" t="s">
        <v>610</v>
      </c>
      <c r="F182" s="18" t="s">
        <v>159</v>
      </c>
      <c r="G182" s="18">
        <v>48</v>
      </c>
      <c r="H182" s="18" t="s">
        <v>79</v>
      </c>
      <c r="I182" s="18" t="s">
        <v>90</v>
      </c>
      <c r="J182" s="38"/>
      <c r="K182" s="18" t="s">
        <v>91</v>
      </c>
      <c r="L182" s="71">
        <v>4.782</v>
      </c>
      <c r="M182" s="18" t="s">
        <v>70</v>
      </c>
      <c r="N182" s="18" t="s">
        <v>175</v>
      </c>
      <c r="O182" s="18">
        <f t="shared" si="72"/>
        <v>43.218</v>
      </c>
      <c r="P182" s="18">
        <f t="shared" si="73"/>
        <v>43.218</v>
      </c>
      <c r="Q182" s="18" t="s">
        <v>175</v>
      </c>
      <c r="R182" s="18" t="s">
        <v>175</v>
      </c>
      <c r="S182" s="18" t="s">
        <v>175</v>
      </c>
      <c r="T182" s="18" t="s">
        <v>175</v>
      </c>
      <c r="U182" s="18" t="s">
        <v>175</v>
      </c>
      <c r="V182" s="18">
        <f t="shared" si="74"/>
        <v>43.218</v>
      </c>
      <c r="W182" s="18" t="s">
        <v>175</v>
      </c>
      <c r="X182" s="18" t="s">
        <v>175</v>
      </c>
      <c r="Y182" s="18" t="s">
        <v>175</v>
      </c>
      <c r="Z182" s="18" t="s">
        <v>175</v>
      </c>
      <c r="AA182" s="18" t="s">
        <v>175</v>
      </c>
      <c r="AB182" s="18" t="s">
        <v>175</v>
      </c>
      <c r="AC182" s="18" t="s">
        <v>175</v>
      </c>
      <c r="AD182" s="18" t="s">
        <v>175</v>
      </c>
      <c r="AE182" s="18" t="s">
        <v>543</v>
      </c>
      <c r="AF182" s="18" t="s">
        <v>608</v>
      </c>
      <c r="AG182" s="38" t="s">
        <v>601</v>
      </c>
      <c r="AH182" s="18" t="s">
        <v>107</v>
      </c>
      <c r="AI182" s="38"/>
    </row>
    <row r="183" s="2" customFormat="1" ht="191" customHeight="1" spans="1:37">
      <c r="A183" s="48" t="s">
        <v>584</v>
      </c>
      <c r="B183" s="25" t="s">
        <v>611</v>
      </c>
      <c r="C183" s="23" t="s">
        <v>52</v>
      </c>
      <c r="D183" s="38"/>
      <c r="E183" s="39" t="s">
        <v>612</v>
      </c>
      <c r="F183" s="18" t="s">
        <v>159</v>
      </c>
      <c r="G183" s="18">
        <v>91</v>
      </c>
      <c r="H183" s="18" t="s">
        <v>79</v>
      </c>
      <c r="I183" s="18" t="s">
        <v>90</v>
      </c>
      <c r="J183" s="38"/>
      <c r="K183" s="18" t="s">
        <v>91</v>
      </c>
      <c r="L183" s="72">
        <v>9.074</v>
      </c>
      <c r="M183" s="18" t="s">
        <v>70</v>
      </c>
      <c r="N183" s="18" t="s">
        <v>175</v>
      </c>
      <c r="O183" s="18">
        <f t="shared" si="72"/>
        <v>81.926</v>
      </c>
      <c r="P183" s="18">
        <f t="shared" si="73"/>
        <v>81.926</v>
      </c>
      <c r="Q183" s="18" t="s">
        <v>175</v>
      </c>
      <c r="R183" s="18" t="s">
        <v>175</v>
      </c>
      <c r="S183" s="18" t="s">
        <v>175</v>
      </c>
      <c r="T183" s="18" t="s">
        <v>175</v>
      </c>
      <c r="U183" s="18" t="s">
        <v>175</v>
      </c>
      <c r="V183" s="18">
        <f t="shared" si="74"/>
        <v>81.926</v>
      </c>
      <c r="W183" s="18" t="s">
        <v>175</v>
      </c>
      <c r="X183" s="18" t="s">
        <v>175</v>
      </c>
      <c r="Y183" s="18" t="s">
        <v>175</v>
      </c>
      <c r="Z183" s="18" t="s">
        <v>175</v>
      </c>
      <c r="AA183" s="18" t="s">
        <v>175</v>
      </c>
      <c r="AB183" s="18" t="s">
        <v>175</v>
      </c>
      <c r="AC183" s="18" t="s">
        <v>175</v>
      </c>
      <c r="AD183" s="18" t="s">
        <v>175</v>
      </c>
      <c r="AE183" s="18" t="s">
        <v>543</v>
      </c>
      <c r="AF183" s="18" t="s">
        <v>608</v>
      </c>
      <c r="AG183" s="38" t="s">
        <v>601</v>
      </c>
      <c r="AH183" s="18" t="s">
        <v>107</v>
      </c>
      <c r="AI183" s="38"/>
    </row>
    <row r="184" s="2" customFormat="1" ht="191" customHeight="1" spans="1:37">
      <c r="A184" s="48" t="s">
        <v>587</v>
      </c>
      <c r="B184" s="49" t="s">
        <v>613</v>
      </c>
      <c r="C184" s="23" t="s">
        <v>52</v>
      </c>
      <c r="D184" s="38"/>
      <c r="E184" s="39" t="s">
        <v>614</v>
      </c>
      <c r="F184" s="18" t="s">
        <v>159</v>
      </c>
      <c r="G184" s="18">
        <v>147</v>
      </c>
      <c r="H184" s="18" t="s">
        <v>79</v>
      </c>
      <c r="I184" s="18" t="s">
        <v>90</v>
      </c>
      <c r="J184" s="38"/>
      <c r="K184" s="18" t="s">
        <v>91</v>
      </c>
      <c r="L184" s="18">
        <v>14.715</v>
      </c>
      <c r="M184" s="18" t="s">
        <v>70</v>
      </c>
      <c r="N184" s="18" t="s">
        <v>175</v>
      </c>
      <c r="O184" s="18">
        <f t="shared" si="72"/>
        <v>132.285</v>
      </c>
      <c r="P184" s="18">
        <f t="shared" si="73"/>
        <v>132.285</v>
      </c>
      <c r="Q184" s="18" t="s">
        <v>175</v>
      </c>
      <c r="R184" s="18" t="s">
        <v>175</v>
      </c>
      <c r="S184" s="18" t="s">
        <v>175</v>
      </c>
      <c r="T184" s="18" t="s">
        <v>175</v>
      </c>
      <c r="U184" s="18" t="s">
        <v>175</v>
      </c>
      <c r="V184" s="18">
        <f t="shared" si="74"/>
        <v>132.285</v>
      </c>
      <c r="W184" s="18" t="s">
        <v>175</v>
      </c>
      <c r="X184" s="18" t="s">
        <v>175</v>
      </c>
      <c r="Y184" s="18" t="s">
        <v>175</v>
      </c>
      <c r="Z184" s="18" t="s">
        <v>175</v>
      </c>
      <c r="AA184" s="18" t="s">
        <v>175</v>
      </c>
      <c r="AB184" s="18" t="s">
        <v>175</v>
      </c>
      <c r="AC184" s="18" t="s">
        <v>175</v>
      </c>
      <c r="AD184" s="18" t="s">
        <v>175</v>
      </c>
      <c r="AE184" s="18" t="s">
        <v>543</v>
      </c>
      <c r="AF184" s="18" t="s">
        <v>106</v>
      </c>
      <c r="AG184" s="38" t="s">
        <v>601</v>
      </c>
      <c r="AH184" s="18" t="s">
        <v>107</v>
      </c>
      <c r="AI184" s="38"/>
    </row>
    <row r="185" s="2" customFormat="1" ht="191" customHeight="1" spans="1:37">
      <c r="A185" s="48" t="s">
        <v>590</v>
      </c>
      <c r="B185" s="49" t="s">
        <v>615</v>
      </c>
      <c r="C185" s="23" t="s">
        <v>52</v>
      </c>
      <c r="D185" s="38"/>
      <c r="E185" s="39" t="s">
        <v>616</v>
      </c>
      <c r="F185" s="18" t="s">
        <v>159</v>
      </c>
      <c r="G185" s="18">
        <v>166</v>
      </c>
      <c r="H185" s="18" t="s">
        <v>79</v>
      </c>
      <c r="I185" s="18" t="s">
        <v>90</v>
      </c>
      <c r="J185" s="38"/>
      <c r="K185" s="18" t="s">
        <v>91</v>
      </c>
      <c r="L185" s="71">
        <v>16.554</v>
      </c>
      <c r="M185" s="18" t="s">
        <v>70</v>
      </c>
      <c r="N185" s="18" t="s">
        <v>175</v>
      </c>
      <c r="O185" s="18">
        <f t="shared" si="72"/>
        <v>149.446</v>
      </c>
      <c r="P185" s="18">
        <f t="shared" si="73"/>
        <v>149.446</v>
      </c>
      <c r="Q185" s="18" t="s">
        <v>175</v>
      </c>
      <c r="R185" s="18" t="s">
        <v>175</v>
      </c>
      <c r="S185" s="18" t="s">
        <v>175</v>
      </c>
      <c r="T185" s="18" t="s">
        <v>175</v>
      </c>
      <c r="U185" s="18" t="s">
        <v>175</v>
      </c>
      <c r="V185" s="18">
        <f t="shared" si="74"/>
        <v>149.446</v>
      </c>
      <c r="W185" s="18" t="s">
        <v>175</v>
      </c>
      <c r="X185" s="18" t="s">
        <v>175</v>
      </c>
      <c r="Y185" s="18" t="s">
        <v>175</v>
      </c>
      <c r="Z185" s="18" t="s">
        <v>175</v>
      </c>
      <c r="AA185" s="18" t="s">
        <v>175</v>
      </c>
      <c r="AB185" s="18" t="s">
        <v>175</v>
      </c>
      <c r="AC185" s="18" t="s">
        <v>175</v>
      </c>
      <c r="AD185" s="18" t="s">
        <v>175</v>
      </c>
      <c r="AE185" s="18" t="s">
        <v>543</v>
      </c>
      <c r="AF185" s="18" t="s">
        <v>106</v>
      </c>
      <c r="AG185" s="38" t="s">
        <v>601</v>
      </c>
      <c r="AH185" s="18" t="s">
        <v>107</v>
      </c>
      <c r="AI185" s="38"/>
    </row>
    <row r="186" s="2" customFormat="1" ht="30" customHeight="1" spans="1:37">
      <c r="A186" s="18"/>
      <c r="B186" s="46" t="s">
        <v>86</v>
      </c>
      <c r="C186" s="44"/>
      <c r="D186" s="44"/>
      <c r="E186" s="45"/>
      <c r="F186" s="18"/>
      <c r="G186" s="18">
        <f>+SUM(G187:G189)</f>
        <v>750</v>
      </c>
      <c r="H186" s="18"/>
      <c r="I186" s="18"/>
      <c r="J186" s="18"/>
      <c r="K186" s="18"/>
      <c r="L186" s="18">
        <f t="shared" ref="L186:Z186" si="76">+SUM(L187:L189)</f>
        <v>0</v>
      </c>
      <c r="M186" s="18"/>
      <c r="N186" s="18">
        <f t="shared" si="76"/>
        <v>0</v>
      </c>
      <c r="O186" s="18">
        <f t="shared" si="76"/>
        <v>0</v>
      </c>
      <c r="P186" s="18">
        <f t="shared" si="76"/>
        <v>0</v>
      </c>
      <c r="Q186" s="18">
        <f t="shared" si="76"/>
        <v>0</v>
      </c>
      <c r="R186" s="18">
        <f t="shared" si="76"/>
        <v>0</v>
      </c>
      <c r="S186" s="18">
        <f t="shared" si="76"/>
        <v>0</v>
      </c>
      <c r="T186" s="18">
        <f t="shared" si="76"/>
        <v>0</v>
      </c>
      <c r="U186" s="18">
        <f t="shared" si="76"/>
        <v>0</v>
      </c>
      <c r="V186" s="18">
        <f t="shared" si="76"/>
        <v>0</v>
      </c>
      <c r="W186" s="18">
        <f t="shared" si="76"/>
        <v>0</v>
      </c>
      <c r="X186" s="18">
        <f t="shared" si="76"/>
        <v>0</v>
      </c>
      <c r="Y186" s="18">
        <f t="shared" si="76"/>
        <v>0</v>
      </c>
      <c r="Z186" s="18">
        <f t="shared" si="76"/>
        <v>0</v>
      </c>
      <c r="AA186" s="18"/>
      <c r="AB186" s="18"/>
      <c r="AC186" s="18"/>
      <c r="AD186" s="18"/>
      <c r="AE186" s="18"/>
      <c r="AF186" s="18"/>
      <c r="AG186" s="38"/>
      <c r="AH186" s="18"/>
      <c r="AI186" s="38"/>
    </row>
    <row r="187" s="2" customFormat="1" ht="178" customHeight="1" spans="1:37">
      <c r="A187" s="18">
        <v>1</v>
      </c>
      <c r="B187" s="25" t="s">
        <v>617</v>
      </c>
      <c r="C187" s="50" t="s">
        <v>109</v>
      </c>
      <c r="D187" s="38"/>
      <c r="E187" s="39" t="s">
        <v>618</v>
      </c>
      <c r="F187" s="18">
        <v>2026</v>
      </c>
      <c r="G187" s="18">
        <v>270</v>
      </c>
      <c r="H187" s="18" t="s">
        <v>79</v>
      </c>
      <c r="I187" s="18" t="s">
        <v>90</v>
      </c>
      <c r="J187" s="38"/>
      <c r="K187" s="18"/>
      <c r="L187" s="18"/>
      <c r="M187" s="18" t="s">
        <v>112</v>
      </c>
      <c r="N187" s="18"/>
      <c r="O187" s="18"/>
      <c r="P187" s="18"/>
      <c r="Q187" s="18"/>
      <c r="R187" s="18"/>
      <c r="S187" s="18"/>
      <c r="T187" s="18"/>
      <c r="U187" s="18"/>
      <c r="V187" s="18"/>
      <c r="W187" s="18"/>
      <c r="X187" s="18"/>
      <c r="Y187" s="18"/>
      <c r="Z187" s="18"/>
      <c r="AA187" s="18" t="s">
        <v>175</v>
      </c>
      <c r="AB187" s="18"/>
      <c r="AC187" s="18"/>
      <c r="AD187" s="18"/>
      <c r="AE187" s="18" t="s">
        <v>543</v>
      </c>
      <c r="AF187" s="18" t="s">
        <v>229</v>
      </c>
      <c r="AG187" s="38" t="s">
        <v>566</v>
      </c>
      <c r="AH187" s="18" t="s">
        <v>163</v>
      </c>
      <c r="AI187" s="38"/>
    </row>
    <row r="188" s="2" customFormat="1" ht="178" customHeight="1" spans="1:37">
      <c r="A188" s="18">
        <v>2</v>
      </c>
      <c r="B188" s="25" t="s">
        <v>619</v>
      </c>
      <c r="C188" s="50" t="s">
        <v>109</v>
      </c>
      <c r="D188" s="38"/>
      <c r="E188" s="39" t="s">
        <v>620</v>
      </c>
      <c r="F188" s="18">
        <v>2026</v>
      </c>
      <c r="G188" s="18">
        <v>350</v>
      </c>
      <c r="H188" s="18" t="s">
        <v>79</v>
      </c>
      <c r="I188" s="18" t="s">
        <v>90</v>
      </c>
      <c r="J188" s="38"/>
      <c r="K188" s="18"/>
      <c r="L188" s="18"/>
      <c r="M188" s="18" t="s">
        <v>112</v>
      </c>
      <c r="N188" s="18"/>
      <c r="O188" s="18"/>
      <c r="P188" s="18"/>
      <c r="Q188" s="18"/>
      <c r="R188" s="18"/>
      <c r="S188" s="18"/>
      <c r="T188" s="18"/>
      <c r="U188" s="18"/>
      <c r="V188" s="18"/>
      <c r="W188" s="18"/>
      <c r="X188" s="18"/>
      <c r="Y188" s="18"/>
      <c r="Z188" s="18"/>
      <c r="AA188" s="18" t="s">
        <v>175</v>
      </c>
      <c r="AB188" s="18"/>
      <c r="AC188" s="18"/>
      <c r="AD188" s="18"/>
      <c r="AE188" s="18" t="s">
        <v>543</v>
      </c>
      <c r="AF188" s="18" t="s">
        <v>229</v>
      </c>
      <c r="AG188" s="38" t="s">
        <v>566</v>
      </c>
      <c r="AH188" s="18" t="s">
        <v>163</v>
      </c>
      <c r="AI188" s="38"/>
    </row>
    <row r="189" s="2" customFormat="1" ht="178" customHeight="1" spans="1:37">
      <c r="A189" s="18">
        <v>3</v>
      </c>
      <c r="B189" s="25" t="s">
        <v>621</v>
      </c>
      <c r="C189" s="50" t="s">
        <v>109</v>
      </c>
      <c r="D189" s="38"/>
      <c r="E189" s="39" t="s">
        <v>622</v>
      </c>
      <c r="F189" s="18" t="s">
        <v>623</v>
      </c>
      <c r="G189" s="18">
        <v>130</v>
      </c>
      <c r="H189" s="18" t="s">
        <v>79</v>
      </c>
      <c r="I189" s="18" t="s">
        <v>90</v>
      </c>
      <c r="J189" s="38"/>
      <c r="K189" s="48" t="s">
        <v>624</v>
      </c>
      <c r="L189" s="18"/>
      <c r="M189" s="18" t="s">
        <v>112</v>
      </c>
      <c r="N189" s="18"/>
      <c r="O189" s="18"/>
      <c r="P189" s="18"/>
      <c r="Q189" s="18"/>
      <c r="R189" s="18"/>
      <c r="S189" s="18"/>
      <c r="T189" s="18"/>
      <c r="U189" s="18"/>
      <c r="V189" s="18"/>
      <c r="W189" s="18"/>
      <c r="X189" s="18"/>
      <c r="Y189" s="18"/>
      <c r="Z189" s="18"/>
      <c r="AA189" s="18"/>
      <c r="AB189" s="18"/>
      <c r="AC189" s="18"/>
      <c r="AD189" s="18"/>
      <c r="AE189" s="18" t="s">
        <v>543</v>
      </c>
      <c r="AF189" s="18" t="s">
        <v>136</v>
      </c>
      <c r="AG189" s="38" t="s">
        <v>566</v>
      </c>
      <c r="AH189" s="18" t="s">
        <v>625</v>
      </c>
      <c r="AI189" s="38"/>
      <c r="AJ189" s="2">
        <v>130</v>
      </c>
      <c r="AK189" s="2">
        <v>130</v>
      </c>
    </row>
    <row r="190" s="2" customFormat="1" ht="30" customHeight="1" spans="1:37">
      <c r="A190" s="18" t="s">
        <v>178</v>
      </c>
      <c r="B190" s="46" t="s">
        <v>626</v>
      </c>
      <c r="C190" s="44"/>
      <c r="D190" s="44"/>
      <c r="E190" s="45"/>
      <c r="F190" s="18"/>
      <c r="G190" s="18">
        <f>+G191</f>
        <v>11652</v>
      </c>
      <c r="H190" s="18"/>
      <c r="I190" s="18"/>
      <c r="J190" s="18"/>
      <c r="K190" s="18"/>
      <c r="L190" s="18">
        <f t="shared" ref="L190:Z190" si="77">+L191</f>
        <v>0</v>
      </c>
      <c r="M190" s="18"/>
      <c r="N190" s="18">
        <f t="shared" si="77"/>
        <v>0</v>
      </c>
      <c r="O190" s="18">
        <f t="shared" si="77"/>
        <v>11652</v>
      </c>
      <c r="P190" s="18">
        <f t="shared" si="77"/>
        <v>11652</v>
      </c>
      <c r="Q190" s="18">
        <f t="shared" si="77"/>
        <v>0</v>
      </c>
      <c r="R190" s="18">
        <f t="shared" si="77"/>
        <v>4480.8</v>
      </c>
      <c r="S190" s="18">
        <f t="shared" si="77"/>
        <v>0</v>
      </c>
      <c r="T190" s="18">
        <f t="shared" si="77"/>
        <v>0</v>
      </c>
      <c r="U190" s="18">
        <f t="shared" si="77"/>
        <v>0</v>
      </c>
      <c r="V190" s="18">
        <f t="shared" si="77"/>
        <v>6721.2</v>
      </c>
      <c r="W190" s="18">
        <f t="shared" si="77"/>
        <v>0</v>
      </c>
      <c r="X190" s="18">
        <f t="shared" si="77"/>
        <v>0</v>
      </c>
      <c r="Y190" s="18">
        <f t="shared" si="77"/>
        <v>0</v>
      </c>
      <c r="Z190" s="18">
        <f t="shared" si="77"/>
        <v>450</v>
      </c>
      <c r="AA190" s="18"/>
      <c r="AB190" s="18"/>
      <c r="AC190" s="18"/>
      <c r="AD190" s="18"/>
      <c r="AE190" s="18"/>
      <c r="AF190" s="18"/>
      <c r="AG190" s="38"/>
      <c r="AH190" s="18"/>
      <c r="AI190" s="38"/>
    </row>
    <row r="191" s="2" customFormat="1" ht="30" customHeight="1" spans="1:37">
      <c r="A191" s="18"/>
      <c r="B191" s="46" t="s">
        <v>86</v>
      </c>
      <c r="C191" s="44"/>
      <c r="D191" s="44"/>
      <c r="E191" s="45"/>
      <c r="F191" s="18"/>
      <c r="G191" s="18">
        <f>+SUM(G192:G193)</f>
        <v>11652</v>
      </c>
      <c r="H191" s="18"/>
      <c r="I191" s="18"/>
      <c r="J191" s="18"/>
      <c r="K191" s="18"/>
      <c r="L191" s="18">
        <f t="shared" ref="L191:Z191" si="78">+SUM(L192:L193)</f>
        <v>0</v>
      </c>
      <c r="M191" s="18"/>
      <c r="N191" s="18">
        <f t="shared" si="78"/>
        <v>0</v>
      </c>
      <c r="O191" s="18">
        <f t="shared" si="78"/>
        <v>11652</v>
      </c>
      <c r="P191" s="18">
        <f t="shared" si="78"/>
        <v>11652</v>
      </c>
      <c r="Q191" s="18">
        <f t="shared" si="78"/>
        <v>0</v>
      </c>
      <c r="R191" s="18">
        <f t="shared" si="78"/>
        <v>4480.8</v>
      </c>
      <c r="S191" s="18">
        <f t="shared" si="78"/>
        <v>0</v>
      </c>
      <c r="T191" s="18">
        <f t="shared" si="78"/>
        <v>0</v>
      </c>
      <c r="U191" s="18">
        <f t="shared" si="78"/>
        <v>0</v>
      </c>
      <c r="V191" s="18">
        <f t="shared" si="78"/>
        <v>6721.2</v>
      </c>
      <c r="W191" s="18">
        <f t="shared" si="78"/>
        <v>0</v>
      </c>
      <c r="X191" s="18">
        <f t="shared" si="78"/>
        <v>0</v>
      </c>
      <c r="Y191" s="18">
        <f t="shared" si="78"/>
        <v>0</v>
      </c>
      <c r="Z191" s="18">
        <f t="shared" si="78"/>
        <v>450</v>
      </c>
      <c r="AA191" s="18"/>
      <c r="AB191" s="18"/>
      <c r="AC191" s="18"/>
      <c r="AD191" s="18"/>
      <c r="AE191" s="18"/>
      <c r="AF191" s="18"/>
      <c r="AG191" s="38"/>
      <c r="AH191" s="18"/>
      <c r="AI191" s="38"/>
    </row>
    <row r="192" s="2" customFormat="1" ht="153" customHeight="1" spans="1:37">
      <c r="A192" s="18">
        <v>1</v>
      </c>
      <c r="B192" s="25" t="s">
        <v>627</v>
      </c>
      <c r="C192" s="50" t="s">
        <v>88</v>
      </c>
      <c r="D192" s="38"/>
      <c r="E192" s="39" t="s">
        <v>628</v>
      </c>
      <c r="F192" s="18">
        <v>2026</v>
      </c>
      <c r="G192" s="18">
        <v>450</v>
      </c>
      <c r="H192" s="18" t="s">
        <v>79</v>
      </c>
      <c r="I192" s="18" t="s">
        <v>629</v>
      </c>
      <c r="J192" s="38"/>
      <c r="K192" s="18" t="s">
        <v>91</v>
      </c>
      <c r="L192" s="18">
        <v>0</v>
      </c>
      <c r="M192" s="18" t="s">
        <v>70</v>
      </c>
      <c r="N192" s="18">
        <v>0</v>
      </c>
      <c r="O192" s="18">
        <v>450</v>
      </c>
      <c r="P192" s="18">
        <v>450</v>
      </c>
      <c r="Q192" s="18">
        <v>0</v>
      </c>
      <c r="R192" s="18">
        <v>0</v>
      </c>
      <c r="S192" s="18">
        <v>0</v>
      </c>
      <c r="T192" s="18">
        <v>0</v>
      </c>
      <c r="U192" s="18">
        <v>0</v>
      </c>
      <c r="V192" s="18">
        <v>0</v>
      </c>
      <c r="W192" s="18">
        <v>0</v>
      </c>
      <c r="X192" s="18">
        <v>0</v>
      </c>
      <c r="Y192" s="18">
        <v>0</v>
      </c>
      <c r="Z192" s="18">
        <v>450</v>
      </c>
      <c r="AA192" s="18">
        <v>297.6</v>
      </c>
      <c r="AB192" s="18"/>
      <c r="AC192" s="18"/>
      <c r="AD192" s="18"/>
      <c r="AE192" s="18" t="s">
        <v>630</v>
      </c>
      <c r="AF192" s="18" t="s">
        <v>126</v>
      </c>
      <c r="AG192" s="38" t="s">
        <v>631</v>
      </c>
      <c r="AH192" s="18" t="s">
        <v>632</v>
      </c>
      <c r="AI192" s="39" t="s">
        <v>633</v>
      </c>
    </row>
    <row r="193" s="2" customFormat="1" ht="163" customHeight="1" spans="1:37">
      <c r="A193" s="18">
        <v>2</v>
      </c>
      <c r="B193" s="25" t="s">
        <v>634</v>
      </c>
      <c r="C193" s="50" t="s">
        <v>88</v>
      </c>
      <c r="D193" s="38" t="s">
        <v>635</v>
      </c>
      <c r="E193" s="39" t="s">
        <v>636</v>
      </c>
      <c r="F193" s="18">
        <v>2026</v>
      </c>
      <c r="G193" s="18">
        <f>SUM(G194:G210)</f>
        <v>11202</v>
      </c>
      <c r="H193" s="18" t="s">
        <v>55</v>
      </c>
      <c r="I193" s="18" t="s">
        <v>637</v>
      </c>
      <c r="J193" s="38"/>
      <c r="K193" s="18" t="s">
        <v>91</v>
      </c>
      <c r="L193" s="18">
        <v>0</v>
      </c>
      <c r="M193" s="18" t="s">
        <v>70</v>
      </c>
      <c r="N193" s="18">
        <f t="shared" ref="N193:AB193" si="79">SUM(N194:N210)</f>
        <v>0</v>
      </c>
      <c r="O193" s="18">
        <f t="shared" si="79"/>
        <v>11202</v>
      </c>
      <c r="P193" s="18">
        <f t="shared" si="79"/>
        <v>11202</v>
      </c>
      <c r="Q193" s="18">
        <f t="shared" si="79"/>
        <v>0</v>
      </c>
      <c r="R193" s="18">
        <f t="shared" si="79"/>
        <v>4480.8</v>
      </c>
      <c r="S193" s="18">
        <f t="shared" si="79"/>
        <v>0</v>
      </c>
      <c r="T193" s="18">
        <f t="shared" si="79"/>
        <v>0</v>
      </c>
      <c r="U193" s="18">
        <f t="shared" si="79"/>
        <v>0</v>
      </c>
      <c r="V193" s="18">
        <f t="shared" si="79"/>
        <v>6721.2</v>
      </c>
      <c r="W193" s="18">
        <f t="shared" si="79"/>
        <v>0</v>
      </c>
      <c r="X193" s="18">
        <f t="shared" si="79"/>
        <v>0</v>
      </c>
      <c r="Y193" s="18">
        <f t="shared" si="79"/>
        <v>0</v>
      </c>
      <c r="Z193" s="18">
        <f t="shared" si="79"/>
        <v>0</v>
      </c>
      <c r="AA193" s="18">
        <f t="shared" si="79"/>
        <v>4351.2</v>
      </c>
      <c r="AB193" s="18">
        <f t="shared" si="79"/>
        <v>4480.8</v>
      </c>
      <c r="AC193" s="18"/>
      <c r="AD193" s="18"/>
      <c r="AE193" s="18" t="s">
        <v>543</v>
      </c>
      <c r="AF193" s="18" t="s">
        <v>638</v>
      </c>
      <c r="AG193" s="38"/>
      <c r="AH193" s="18" t="s">
        <v>632</v>
      </c>
      <c r="AI193" s="38"/>
      <c r="AJ193" s="2">
        <f>+G193*0.6</f>
        <v>6721.2</v>
      </c>
      <c r="AK193" s="2">
        <f>+AJ193</f>
        <v>6721.2</v>
      </c>
    </row>
    <row r="194" s="2" customFormat="1" ht="161" customHeight="1" spans="1:37">
      <c r="A194" s="18" t="s">
        <v>567</v>
      </c>
      <c r="B194" s="49" t="s">
        <v>639</v>
      </c>
      <c r="C194" s="50" t="s">
        <v>88</v>
      </c>
      <c r="D194" s="38" t="s">
        <v>635</v>
      </c>
      <c r="E194" s="39" t="s">
        <v>640</v>
      </c>
      <c r="F194" s="18">
        <v>2026</v>
      </c>
      <c r="G194" s="18">
        <v>120</v>
      </c>
      <c r="H194" s="18" t="s">
        <v>55</v>
      </c>
      <c r="I194" s="18" t="s">
        <v>637</v>
      </c>
      <c r="J194" s="38"/>
      <c r="K194" s="18" t="s">
        <v>91</v>
      </c>
      <c r="L194" s="18">
        <v>0</v>
      </c>
      <c r="M194" s="18" t="s">
        <v>70</v>
      </c>
      <c r="N194" s="18">
        <v>0</v>
      </c>
      <c r="O194" s="18">
        <v>120</v>
      </c>
      <c r="P194" s="18">
        <v>120</v>
      </c>
      <c r="Q194" s="18">
        <v>0</v>
      </c>
      <c r="R194" s="18">
        <v>48</v>
      </c>
      <c r="S194" s="18">
        <v>0</v>
      </c>
      <c r="T194" s="18">
        <v>0</v>
      </c>
      <c r="U194" s="18">
        <v>0</v>
      </c>
      <c r="V194" s="18">
        <v>72</v>
      </c>
      <c r="W194" s="18">
        <v>0</v>
      </c>
      <c r="X194" s="18">
        <v>0</v>
      </c>
      <c r="Y194" s="18">
        <v>0</v>
      </c>
      <c r="Z194" s="18">
        <v>0</v>
      </c>
      <c r="AA194" s="18">
        <v>48</v>
      </c>
      <c r="AB194" s="18">
        <v>48</v>
      </c>
      <c r="AC194" s="18"/>
      <c r="AD194" s="18"/>
      <c r="AE194" s="18" t="s">
        <v>543</v>
      </c>
      <c r="AF194" s="18" t="s">
        <v>583</v>
      </c>
      <c r="AG194" s="38" t="s">
        <v>641</v>
      </c>
      <c r="AH194" s="18" t="s">
        <v>632</v>
      </c>
      <c r="AI194" s="38"/>
    </row>
    <row r="195" s="2" customFormat="1" ht="161" customHeight="1" spans="1:37">
      <c r="A195" s="18" t="s">
        <v>570</v>
      </c>
      <c r="B195" s="49" t="s">
        <v>642</v>
      </c>
      <c r="C195" s="50" t="s">
        <v>88</v>
      </c>
      <c r="D195" s="38" t="s">
        <v>635</v>
      </c>
      <c r="E195" s="39" t="s">
        <v>643</v>
      </c>
      <c r="F195" s="18">
        <v>2026</v>
      </c>
      <c r="G195" s="18">
        <v>1170</v>
      </c>
      <c r="H195" s="18" t="s">
        <v>55</v>
      </c>
      <c r="I195" s="18" t="s">
        <v>637</v>
      </c>
      <c r="J195" s="38"/>
      <c r="K195" s="18" t="s">
        <v>91</v>
      </c>
      <c r="L195" s="18">
        <v>0</v>
      </c>
      <c r="M195" s="18" t="s">
        <v>70</v>
      </c>
      <c r="N195" s="18">
        <v>0</v>
      </c>
      <c r="O195" s="18">
        <v>1170</v>
      </c>
      <c r="P195" s="18">
        <v>1170</v>
      </c>
      <c r="Q195" s="18">
        <v>0</v>
      </c>
      <c r="R195" s="18">
        <v>468</v>
      </c>
      <c r="S195" s="18">
        <v>0</v>
      </c>
      <c r="T195" s="18">
        <v>0</v>
      </c>
      <c r="U195" s="18">
        <v>0</v>
      </c>
      <c r="V195" s="18">
        <v>702</v>
      </c>
      <c r="W195" s="18">
        <v>0</v>
      </c>
      <c r="X195" s="18">
        <v>0</v>
      </c>
      <c r="Y195" s="18">
        <v>0</v>
      </c>
      <c r="Z195" s="18">
        <v>0</v>
      </c>
      <c r="AA195" s="18">
        <v>468</v>
      </c>
      <c r="AB195" s="18">
        <v>468</v>
      </c>
      <c r="AC195" s="18"/>
      <c r="AD195" s="18"/>
      <c r="AE195" s="18" t="s">
        <v>543</v>
      </c>
      <c r="AF195" s="18" t="s">
        <v>644</v>
      </c>
      <c r="AG195" s="38" t="s">
        <v>645</v>
      </c>
      <c r="AH195" s="18" t="s">
        <v>632</v>
      </c>
      <c r="AI195" s="38"/>
    </row>
    <row r="196" s="2" customFormat="1" ht="161" customHeight="1" spans="1:37">
      <c r="A196" s="18" t="s">
        <v>573</v>
      </c>
      <c r="B196" s="25" t="s">
        <v>646</v>
      </c>
      <c r="C196" s="50" t="s">
        <v>88</v>
      </c>
      <c r="D196" s="38" t="s">
        <v>635</v>
      </c>
      <c r="E196" s="39" t="s">
        <v>647</v>
      </c>
      <c r="F196" s="18">
        <v>2026</v>
      </c>
      <c r="G196" s="18">
        <v>105</v>
      </c>
      <c r="H196" s="18" t="s">
        <v>55</v>
      </c>
      <c r="I196" s="18" t="s">
        <v>637</v>
      </c>
      <c r="J196" s="38"/>
      <c r="K196" s="18" t="s">
        <v>91</v>
      </c>
      <c r="L196" s="18">
        <v>0</v>
      </c>
      <c r="M196" s="18" t="s">
        <v>70</v>
      </c>
      <c r="N196" s="18">
        <v>0</v>
      </c>
      <c r="O196" s="18">
        <v>105</v>
      </c>
      <c r="P196" s="18">
        <v>105</v>
      </c>
      <c r="Q196" s="18">
        <v>0</v>
      </c>
      <c r="R196" s="18">
        <v>42</v>
      </c>
      <c r="S196" s="18">
        <v>0</v>
      </c>
      <c r="T196" s="18">
        <v>0</v>
      </c>
      <c r="U196" s="18">
        <v>0</v>
      </c>
      <c r="V196" s="18">
        <v>63</v>
      </c>
      <c r="W196" s="18">
        <v>0</v>
      </c>
      <c r="X196" s="18">
        <v>0</v>
      </c>
      <c r="Y196" s="18">
        <v>0</v>
      </c>
      <c r="Z196" s="18">
        <v>0</v>
      </c>
      <c r="AA196" s="18">
        <v>42</v>
      </c>
      <c r="AB196" s="18">
        <v>42</v>
      </c>
      <c r="AC196" s="18"/>
      <c r="AD196" s="18"/>
      <c r="AE196" s="18" t="s">
        <v>543</v>
      </c>
      <c r="AF196" s="18" t="s">
        <v>644</v>
      </c>
      <c r="AG196" s="38" t="s">
        <v>648</v>
      </c>
      <c r="AH196" s="18" t="s">
        <v>632</v>
      </c>
      <c r="AI196" s="38"/>
    </row>
    <row r="197" s="2" customFormat="1" ht="161" customHeight="1" spans="1:37">
      <c r="A197" s="18" t="s">
        <v>576</v>
      </c>
      <c r="B197" s="49" t="s">
        <v>649</v>
      </c>
      <c r="C197" s="50" t="s">
        <v>88</v>
      </c>
      <c r="D197" s="38" t="s">
        <v>635</v>
      </c>
      <c r="E197" s="39" t="s">
        <v>650</v>
      </c>
      <c r="F197" s="18">
        <v>2026</v>
      </c>
      <c r="G197" s="18">
        <v>1125</v>
      </c>
      <c r="H197" s="18" t="s">
        <v>55</v>
      </c>
      <c r="I197" s="18" t="s">
        <v>637</v>
      </c>
      <c r="J197" s="38"/>
      <c r="K197" s="18" t="s">
        <v>91</v>
      </c>
      <c r="L197" s="18">
        <v>0</v>
      </c>
      <c r="M197" s="18" t="s">
        <v>70</v>
      </c>
      <c r="N197" s="18">
        <v>0</v>
      </c>
      <c r="O197" s="18">
        <v>1125</v>
      </c>
      <c r="P197" s="18">
        <v>1125</v>
      </c>
      <c r="Q197" s="18">
        <v>0</v>
      </c>
      <c r="R197" s="18">
        <v>450</v>
      </c>
      <c r="S197" s="18">
        <v>0</v>
      </c>
      <c r="T197" s="18">
        <v>0</v>
      </c>
      <c r="U197" s="18">
        <v>0</v>
      </c>
      <c r="V197" s="18">
        <v>675</v>
      </c>
      <c r="W197" s="18">
        <v>0</v>
      </c>
      <c r="X197" s="18">
        <v>0</v>
      </c>
      <c r="Y197" s="18">
        <v>0</v>
      </c>
      <c r="Z197" s="18">
        <v>0</v>
      </c>
      <c r="AA197" s="18">
        <v>450</v>
      </c>
      <c r="AB197" s="18">
        <v>450</v>
      </c>
      <c r="AC197" s="18"/>
      <c r="AD197" s="18"/>
      <c r="AE197" s="18" t="s">
        <v>543</v>
      </c>
      <c r="AF197" s="18" t="s">
        <v>644</v>
      </c>
      <c r="AG197" s="38" t="s">
        <v>651</v>
      </c>
      <c r="AH197" s="18" t="s">
        <v>632</v>
      </c>
      <c r="AI197" s="38"/>
    </row>
    <row r="198" s="2" customFormat="1" ht="161" customHeight="1" spans="1:37">
      <c r="A198" s="18" t="s">
        <v>580</v>
      </c>
      <c r="B198" s="49" t="s">
        <v>652</v>
      </c>
      <c r="C198" s="50" t="s">
        <v>88</v>
      </c>
      <c r="D198" s="38" t="s">
        <v>635</v>
      </c>
      <c r="E198" s="39" t="s">
        <v>653</v>
      </c>
      <c r="F198" s="18">
        <v>2026</v>
      </c>
      <c r="G198" s="18">
        <v>882</v>
      </c>
      <c r="H198" s="18" t="s">
        <v>55</v>
      </c>
      <c r="I198" s="18" t="s">
        <v>637</v>
      </c>
      <c r="J198" s="38"/>
      <c r="K198" s="18" t="s">
        <v>91</v>
      </c>
      <c r="L198" s="18">
        <v>0</v>
      </c>
      <c r="M198" s="18" t="s">
        <v>70</v>
      </c>
      <c r="N198" s="18">
        <v>0</v>
      </c>
      <c r="O198" s="18">
        <v>882</v>
      </c>
      <c r="P198" s="18">
        <v>882</v>
      </c>
      <c r="Q198" s="18">
        <v>0</v>
      </c>
      <c r="R198" s="18">
        <v>352.8</v>
      </c>
      <c r="S198" s="18">
        <v>0</v>
      </c>
      <c r="T198" s="18">
        <v>0</v>
      </c>
      <c r="U198" s="18">
        <v>0</v>
      </c>
      <c r="V198" s="18">
        <v>529.2</v>
      </c>
      <c r="W198" s="18">
        <v>0</v>
      </c>
      <c r="X198" s="18">
        <v>0</v>
      </c>
      <c r="Y198" s="18">
        <v>0</v>
      </c>
      <c r="Z198" s="18">
        <v>0</v>
      </c>
      <c r="AA198" s="18">
        <v>352.8</v>
      </c>
      <c r="AB198" s="18">
        <v>352.8</v>
      </c>
      <c r="AC198" s="18"/>
      <c r="AD198" s="18"/>
      <c r="AE198" s="18" t="s">
        <v>543</v>
      </c>
      <c r="AF198" s="18" t="s">
        <v>169</v>
      </c>
      <c r="AG198" s="38" t="s">
        <v>654</v>
      </c>
      <c r="AH198" s="18" t="s">
        <v>632</v>
      </c>
      <c r="AI198" s="38"/>
    </row>
    <row r="199" s="2" customFormat="1" ht="161" customHeight="1" spans="1:37">
      <c r="A199" s="18" t="s">
        <v>584</v>
      </c>
      <c r="B199" s="25" t="s">
        <v>655</v>
      </c>
      <c r="C199" s="50" t="s">
        <v>88</v>
      </c>
      <c r="D199" s="38" t="s">
        <v>635</v>
      </c>
      <c r="E199" s="39" t="s">
        <v>656</v>
      </c>
      <c r="F199" s="18">
        <v>2026</v>
      </c>
      <c r="G199" s="18">
        <v>381</v>
      </c>
      <c r="H199" s="18" t="s">
        <v>55</v>
      </c>
      <c r="I199" s="18" t="s">
        <v>637</v>
      </c>
      <c r="J199" s="38"/>
      <c r="K199" s="18" t="s">
        <v>91</v>
      </c>
      <c r="L199" s="18">
        <v>0</v>
      </c>
      <c r="M199" s="18" t="s">
        <v>70</v>
      </c>
      <c r="N199" s="18">
        <v>0</v>
      </c>
      <c r="O199" s="18">
        <v>381</v>
      </c>
      <c r="P199" s="18">
        <v>381</v>
      </c>
      <c r="Q199" s="18">
        <v>0</v>
      </c>
      <c r="R199" s="18">
        <v>152.4</v>
      </c>
      <c r="S199" s="18">
        <v>0</v>
      </c>
      <c r="T199" s="18">
        <v>0</v>
      </c>
      <c r="U199" s="18">
        <v>0</v>
      </c>
      <c r="V199" s="18">
        <v>228.6</v>
      </c>
      <c r="W199" s="18">
        <v>0</v>
      </c>
      <c r="X199" s="18">
        <v>0</v>
      </c>
      <c r="Y199" s="18">
        <v>0</v>
      </c>
      <c r="Z199" s="18">
        <v>0</v>
      </c>
      <c r="AA199" s="18">
        <v>152.4</v>
      </c>
      <c r="AB199" s="18">
        <v>152.4</v>
      </c>
      <c r="AC199" s="18"/>
      <c r="AD199" s="18"/>
      <c r="AE199" s="18" t="s">
        <v>543</v>
      </c>
      <c r="AF199" s="18" t="s">
        <v>608</v>
      </c>
      <c r="AG199" s="38" t="s">
        <v>657</v>
      </c>
      <c r="AH199" s="18" t="s">
        <v>632</v>
      </c>
      <c r="AI199" s="38"/>
    </row>
    <row r="200" s="2" customFormat="1" ht="161" customHeight="1" spans="1:37">
      <c r="A200" s="18" t="s">
        <v>587</v>
      </c>
      <c r="B200" s="49" t="s">
        <v>658</v>
      </c>
      <c r="C200" s="50" t="s">
        <v>88</v>
      </c>
      <c r="D200" s="38" t="s">
        <v>635</v>
      </c>
      <c r="E200" s="39" t="s">
        <v>659</v>
      </c>
      <c r="F200" s="18">
        <v>2026</v>
      </c>
      <c r="G200" s="18">
        <v>951</v>
      </c>
      <c r="H200" s="18" t="s">
        <v>55</v>
      </c>
      <c r="I200" s="18" t="s">
        <v>637</v>
      </c>
      <c r="J200" s="38"/>
      <c r="K200" s="18" t="s">
        <v>91</v>
      </c>
      <c r="L200" s="18">
        <v>0</v>
      </c>
      <c r="M200" s="18" t="s">
        <v>70</v>
      </c>
      <c r="N200" s="18">
        <v>0</v>
      </c>
      <c r="O200" s="18">
        <v>951</v>
      </c>
      <c r="P200" s="18">
        <v>951</v>
      </c>
      <c r="Q200" s="18">
        <v>0</v>
      </c>
      <c r="R200" s="18">
        <v>380.4</v>
      </c>
      <c r="S200" s="18">
        <v>0</v>
      </c>
      <c r="T200" s="18">
        <v>0</v>
      </c>
      <c r="U200" s="18">
        <v>0</v>
      </c>
      <c r="V200" s="18">
        <v>570.6</v>
      </c>
      <c r="W200" s="18">
        <v>0</v>
      </c>
      <c r="X200" s="18">
        <v>0</v>
      </c>
      <c r="Y200" s="18">
        <v>0</v>
      </c>
      <c r="Z200" s="18">
        <v>0</v>
      </c>
      <c r="AA200" s="18">
        <v>380.4</v>
      </c>
      <c r="AB200" s="18">
        <v>380.4</v>
      </c>
      <c r="AC200" s="18"/>
      <c r="AD200" s="18"/>
      <c r="AE200" s="18" t="s">
        <v>543</v>
      </c>
      <c r="AF200" s="18" t="s">
        <v>660</v>
      </c>
      <c r="AG200" s="38" t="s">
        <v>661</v>
      </c>
      <c r="AH200" s="18" t="s">
        <v>632</v>
      </c>
      <c r="AI200" s="38"/>
    </row>
    <row r="201" s="2" customFormat="1" ht="161" customHeight="1" spans="1:37">
      <c r="A201" s="18" t="s">
        <v>590</v>
      </c>
      <c r="B201" s="25" t="s">
        <v>662</v>
      </c>
      <c r="C201" s="50" t="s">
        <v>88</v>
      </c>
      <c r="D201" s="38" t="s">
        <v>635</v>
      </c>
      <c r="E201" s="39" t="s">
        <v>663</v>
      </c>
      <c r="F201" s="18">
        <v>2026</v>
      </c>
      <c r="G201" s="18">
        <v>75</v>
      </c>
      <c r="H201" s="18" t="s">
        <v>55</v>
      </c>
      <c r="I201" s="18" t="s">
        <v>637</v>
      </c>
      <c r="J201" s="38"/>
      <c r="K201" s="18" t="s">
        <v>91</v>
      </c>
      <c r="L201" s="18">
        <v>0</v>
      </c>
      <c r="M201" s="18" t="s">
        <v>70</v>
      </c>
      <c r="N201" s="18">
        <v>0</v>
      </c>
      <c r="O201" s="18">
        <v>75</v>
      </c>
      <c r="P201" s="18">
        <v>75</v>
      </c>
      <c r="Q201" s="18">
        <v>0</v>
      </c>
      <c r="R201" s="18">
        <v>30</v>
      </c>
      <c r="S201" s="18">
        <v>0</v>
      </c>
      <c r="T201" s="18">
        <v>0</v>
      </c>
      <c r="U201" s="18">
        <v>0</v>
      </c>
      <c r="V201" s="18">
        <v>45</v>
      </c>
      <c r="W201" s="18">
        <v>0</v>
      </c>
      <c r="X201" s="18">
        <v>0</v>
      </c>
      <c r="Y201" s="18">
        <v>0</v>
      </c>
      <c r="Z201" s="18">
        <v>0</v>
      </c>
      <c r="AA201" s="18">
        <v>30</v>
      </c>
      <c r="AB201" s="18">
        <v>30</v>
      </c>
      <c r="AC201" s="18"/>
      <c r="AD201" s="18"/>
      <c r="AE201" s="18" t="s">
        <v>543</v>
      </c>
      <c r="AF201" s="18" t="s">
        <v>664</v>
      </c>
      <c r="AG201" s="38" t="s">
        <v>665</v>
      </c>
      <c r="AH201" s="18" t="s">
        <v>632</v>
      </c>
      <c r="AI201" s="38"/>
    </row>
    <row r="202" s="2" customFormat="1" ht="161" customHeight="1" spans="1:37">
      <c r="A202" s="18" t="s">
        <v>593</v>
      </c>
      <c r="B202" s="49" t="s">
        <v>666</v>
      </c>
      <c r="C202" s="50" t="s">
        <v>88</v>
      </c>
      <c r="D202" s="38" t="s">
        <v>635</v>
      </c>
      <c r="E202" s="39" t="s">
        <v>667</v>
      </c>
      <c r="F202" s="18">
        <v>2026</v>
      </c>
      <c r="G202" s="18">
        <v>705</v>
      </c>
      <c r="H202" s="18" t="s">
        <v>55</v>
      </c>
      <c r="I202" s="18" t="s">
        <v>637</v>
      </c>
      <c r="J202" s="38"/>
      <c r="K202" s="18" t="s">
        <v>91</v>
      </c>
      <c r="L202" s="18">
        <v>0</v>
      </c>
      <c r="M202" s="18" t="s">
        <v>70</v>
      </c>
      <c r="N202" s="18">
        <v>0</v>
      </c>
      <c r="O202" s="18">
        <f>+G202</f>
        <v>705</v>
      </c>
      <c r="P202" s="18">
        <f>+O202</f>
        <v>705</v>
      </c>
      <c r="Q202" s="18">
        <v>0</v>
      </c>
      <c r="R202" s="18">
        <f>+P202*0.4</f>
        <v>282</v>
      </c>
      <c r="S202" s="18">
        <v>0</v>
      </c>
      <c r="T202" s="18">
        <v>0</v>
      </c>
      <c r="U202" s="18">
        <v>0</v>
      </c>
      <c r="V202" s="18">
        <f>+P202*0.6</f>
        <v>423</v>
      </c>
      <c r="W202" s="18">
        <v>0</v>
      </c>
      <c r="X202" s="18">
        <v>0</v>
      </c>
      <c r="Y202" s="18">
        <v>0</v>
      </c>
      <c r="Z202" s="18">
        <v>0</v>
      </c>
      <c r="AA202" s="18">
        <v>152.4</v>
      </c>
      <c r="AB202" s="18">
        <f>+R202</f>
        <v>282</v>
      </c>
      <c r="AC202" s="18"/>
      <c r="AD202" s="18"/>
      <c r="AE202" s="18" t="s">
        <v>543</v>
      </c>
      <c r="AF202" s="18" t="s">
        <v>136</v>
      </c>
      <c r="AG202" s="38" t="s">
        <v>668</v>
      </c>
      <c r="AH202" s="18" t="s">
        <v>632</v>
      </c>
      <c r="AI202" s="38"/>
    </row>
    <row r="203" s="2" customFormat="1" ht="161" customHeight="1" spans="1:37">
      <c r="A203" s="18" t="s">
        <v>669</v>
      </c>
      <c r="B203" s="49" t="s">
        <v>670</v>
      </c>
      <c r="C203" s="50" t="s">
        <v>88</v>
      </c>
      <c r="D203" s="38" t="s">
        <v>635</v>
      </c>
      <c r="E203" s="39" t="s">
        <v>671</v>
      </c>
      <c r="F203" s="18">
        <v>2026</v>
      </c>
      <c r="G203" s="18">
        <v>141</v>
      </c>
      <c r="H203" s="18" t="s">
        <v>55</v>
      </c>
      <c r="I203" s="18" t="s">
        <v>637</v>
      </c>
      <c r="J203" s="38"/>
      <c r="K203" s="18" t="s">
        <v>91</v>
      </c>
      <c r="L203" s="18">
        <v>0</v>
      </c>
      <c r="M203" s="18" t="s">
        <v>70</v>
      </c>
      <c r="N203" s="18">
        <v>0</v>
      </c>
      <c r="O203" s="18">
        <v>141</v>
      </c>
      <c r="P203" s="18">
        <v>141</v>
      </c>
      <c r="Q203" s="18">
        <v>0</v>
      </c>
      <c r="R203" s="18">
        <v>56.4</v>
      </c>
      <c r="S203" s="18">
        <v>0</v>
      </c>
      <c r="T203" s="18">
        <v>0</v>
      </c>
      <c r="U203" s="18">
        <v>0</v>
      </c>
      <c r="V203" s="18">
        <v>84.6</v>
      </c>
      <c r="W203" s="18">
        <v>0</v>
      </c>
      <c r="X203" s="18">
        <v>0</v>
      </c>
      <c r="Y203" s="18">
        <v>0</v>
      </c>
      <c r="Z203" s="18">
        <v>0</v>
      </c>
      <c r="AA203" s="18">
        <v>56.4</v>
      </c>
      <c r="AB203" s="18">
        <v>56.4</v>
      </c>
      <c r="AC203" s="18"/>
      <c r="AD203" s="18"/>
      <c r="AE203" s="18" t="s">
        <v>543</v>
      </c>
      <c r="AF203" s="18" t="s">
        <v>136</v>
      </c>
      <c r="AG203" s="38" t="s">
        <v>668</v>
      </c>
      <c r="AH203" s="18" t="s">
        <v>632</v>
      </c>
      <c r="AI203" s="38"/>
    </row>
    <row r="204" s="2" customFormat="1" ht="161" customHeight="1" spans="1:37">
      <c r="A204" s="18" t="s">
        <v>672</v>
      </c>
      <c r="B204" s="49" t="s">
        <v>673</v>
      </c>
      <c r="C204" s="50" t="s">
        <v>88</v>
      </c>
      <c r="D204" s="38" t="s">
        <v>635</v>
      </c>
      <c r="E204" s="39" t="s">
        <v>674</v>
      </c>
      <c r="F204" s="18">
        <v>2026</v>
      </c>
      <c r="G204" s="18">
        <v>522</v>
      </c>
      <c r="H204" s="18" t="s">
        <v>55</v>
      </c>
      <c r="I204" s="18" t="s">
        <v>637</v>
      </c>
      <c r="J204" s="38"/>
      <c r="K204" s="18" t="s">
        <v>91</v>
      </c>
      <c r="L204" s="18">
        <v>0</v>
      </c>
      <c r="M204" s="18" t="s">
        <v>70</v>
      </c>
      <c r="N204" s="18">
        <v>0</v>
      </c>
      <c r="O204" s="18">
        <v>522</v>
      </c>
      <c r="P204" s="18">
        <v>522</v>
      </c>
      <c r="Q204" s="18">
        <v>0</v>
      </c>
      <c r="R204" s="18">
        <v>208.8</v>
      </c>
      <c r="S204" s="18">
        <v>0</v>
      </c>
      <c r="T204" s="18">
        <v>0</v>
      </c>
      <c r="U204" s="18">
        <v>0</v>
      </c>
      <c r="V204" s="18">
        <v>313.2</v>
      </c>
      <c r="W204" s="18">
        <v>0</v>
      </c>
      <c r="X204" s="18">
        <v>0</v>
      </c>
      <c r="Y204" s="18">
        <v>0</v>
      </c>
      <c r="Z204" s="18">
        <v>0</v>
      </c>
      <c r="AA204" s="18">
        <v>208.8</v>
      </c>
      <c r="AB204" s="18">
        <v>208.8</v>
      </c>
      <c r="AC204" s="18"/>
      <c r="AD204" s="18"/>
      <c r="AE204" s="18" t="s">
        <v>543</v>
      </c>
      <c r="AF204" s="18" t="s">
        <v>161</v>
      </c>
      <c r="AG204" s="38" t="s">
        <v>675</v>
      </c>
      <c r="AH204" s="18" t="s">
        <v>632</v>
      </c>
      <c r="AI204" s="38"/>
    </row>
    <row r="205" s="2" customFormat="1" ht="161" customHeight="1" spans="1:37">
      <c r="A205" s="18" t="s">
        <v>676</v>
      </c>
      <c r="B205" s="49" t="s">
        <v>677</v>
      </c>
      <c r="C205" s="50" t="s">
        <v>88</v>
      </c>
      <c r="D205" s="38" t="s">
        <v>635</v>
      </c>
      <c r="E205" s="39" t="s">
        <v>678</v>
      </c>
      <c r="F205" s="18">
        <v>2026</v>
      </c>
      <c r="G205" s="18">
        <v>102</v>
      </c>
      <c r="H205" s="18" t="s">
        <v>55</v>
      </c>
      <c r="I205" s="18" t="s">
        <v>637</v>
      </c>
      <c r="J205" s="38"/>
      <c r="K205" s="18" t="s">
        <v>91</v>
      </c>
      <c r="L205" s="18">
        <v>0</v>
      </c>
      <c r="M205" s="18" t="s">
        <v>70</v>
      </c>
      <c r="N205" s="18">
        <v>0</v>
      </c>
      <c r="O205" s="18">
        <v>102</v>
      </c>
      <c r="P205" s="18">
        <v>102</v>
      </c>
      <c r="Q205" s="18">
        <v>0</v>
      </c>
      <c r="R205" s="18">
        <v>40.8</v>
      </c>
      <c r="S205" s="18">
        <v>0</v>
      </c>
      <c r="T205" s="18">
        <v>0</v>
      </c>
      <c r="U205" s="18">
        <v>0</v>
      </c>
      <c r="V205" s="18">
        <v>61.2</v>
      </c>
      <c r="W205" s="18">
        <v>0</v>
      </c>
      <c r="X205" s="18">
        <v>0</v>
      </c>
      <c r="Y205" s="18">
        <v>0</v>
      </c>
      <c r="Z205" s="18">
        <v>0</v>
      </c>
      <c r="AA205" s="18">
        <v>40.8</v>
      </c>
      <c r="AB205" s="18">
        <v>40.8</v>
      </c>
      <c r="AC205" s="18"/>
      <c r="AD205" s="18"/>
      <c r="AE205" s="18" t="s">
        <v>543</v>
      </c>
      <c r="AF205" s="18" t="s">
        <v>161</v>
      </c>
      <c r="AG205" s="38" t="s">
        <v>679</v>
      </c>
      <c r="AH205" s="18" t="s">
        <v>632</v>
      </c>
      <c r="AI205" s="38"/>
    </row>
    <row r="206" s="2" customFormat="1" ht="161" customHeight="1" spans="1:37">
      <c r="A206" s="18" t="s">
        <v>680</v>
      </c>
      <c r="B206" s="49" t="s">
        <v>681</v>
      </c>
      <c r="C206" s="50" t="s">
        <v>88</v>
      </c>
      <c r="D206" s="38" t="s">
        <v>635</v>
      </c>
      <c r="E206" s="39" t="s">
        <v>682</v>
      </c>
      <c r="F206" s="18">
        <v>2026</v>
      </c>
      <c r="G206" s="18">
        <v>1545</v>
      </c>
      <c r="H206" s="18" t="s">
        <v>55</v>
      </c>
      <c r="I206" s="18" t="s">
        <v>637</v>
      </c>
      <c r="J206" s="38"/>
      <c r="K206" s="18" t="s">
        <v>91</v>
      </c>
      <c r="L206" s="18">
        <v>0</v>
      </c>
      <c r="M206" s="18" t="s">
        <v>70</v>
      </c>
      <c r="N206" s="18">
        <v>0</v>
      </c>
      <c r="O206" s="18">
        <v>1545</v>
      </c>
      <c r="P206" s="18">
        <v>1545</v>
      </c>
      <c r="Q206" s="18">
        <v>0</v>
      </c>
      <c r="R206" s="18">
        <v>618</v>
      </c>
      <c r="S206" s="18">
        <v>0</v>
      </c>
      <c r="T206" s="18">
        <v>0</v>
      </c>
      <c r="U206" s="18">
        <v>0</v>
      </c>
      <c r="V206" s="18">
        <v>927</v>
      </c>
      <c r="W206" s="18">
        <v>0</v>
      </c>
      <c r="X206" s="18">
        <v>0</v>
      </c>
      <c r="Y206" s="18">
        <v>0</v>
      </c>
      <c r="Z206" s="18">
        <v>0</v>
      </c>
      <c r="AA206" s="18">
        <v>618</v>
      </c>
      <c r="AB206" s="18">
        <v>618</v>
      </c>
      <c r="AC206" s="18"/>
      <c r="AD206" s="18"/>
      <c r="AE206" s="18" t="s">
        <v>543</v>
      </c>
      <c r="AF206" s="18" t="s">
        <v>126</v>
      </c>
      <c r="AG206" s="38" t="s">
        <v>683</v>
      </c>
      <c r="AH206" s="18" t="s">
        <v>632</v>
      </c>
      <c r="AI206" s="38"/>
    </row>
    <row r="207" s="2" customFormat="1" ht="161" customHeight="1" spans="1:37">
      <c r="A207" s="18" t="s">
        <v>684</v>
      </c>
      <c r="B207" s="49" t="s">
        <v>685</v>
      </c>
      <c r="C207" s="50" t="s">
        <v>88</v>
      </c>
      <c r="D207" s="38" t="s">
        <v>635</v>
      </c>
      <c r="E207" s="39" t="s">
        <v>686</v>
      </c>
      <c r="F207" s="18">
        <v>2026</v>
      </c>
      <c r="G207" s="18">
        <v>666</v>
      </c>
      <c r="H207" s="18" t="s">
        <v>55</v>
      </c>
      <c r="I207" s="18" t="s">
        <v>637</v>
      </c>
      <c r="J207" s="38"/>
      <c r="K207" s="18" t="s">
        <v>91</v>
      </c>
      <c r="L207" s="18">
        <v>0</v>
      </c>
      <c r="M207" s="18" t="s">
        <v>70</v>
      </c>
      <c r="N207" s="18">
        <v>0</v>
      </c>
      <c r="O207" s="18">
        <v>666</v>
      </c>
      <c r="P207" s="18">
        <v>666</v>
      </c>
      <c r="Q207" s="18">
        <v>0</v>
      </c>
      <c r="R207" s="18">
        <v>266.4</v>
      </c>
      <c r="S207" s="18">
        <v>0</v>
      </c>
      <c r="T207" s="18">
        <v>0</v>
      </c>
      <c r="U207" s="18">
        <v>0</v>
      </c>
      <c r="V207" s="18">
        <v>399.6</v>
      </c>
      <c r="W207" s="18">
        <v>0</v>
      </c>
      <c r="X207" s="18">
        <v>0</v>
      </c>
      <c r="Y207" s="18">
        <v>0</v>
      </c>
      <c r="Z207" s="18">
        <v>0</v>
      </c>
      <c r="AA207" s="18">
        <v>266.4</v>
      </c>
      <c r="AB207" s="18">
        <v>266.4</v>
      </c>
      <c r="AC207" s="18"/>
      <c r="AD207" s="18"/>
      <c r="AE207" s="18" t="s">
        <v>543</v>
      </c>
      <c r="AF207" s="18" t="s">
        <v>126</v>
      </c>
      <c r="AG207" s="38"/>
      <c r="AH207" s="18" t="s">
        <v>632</v>
      </c>
      <c r="AI207" s="38"/>
    </row>
    <row r="208" s="2" customFormat="1" ht="161" customHeight="1" spans="1:37">
      <c r="A208" s="18" t="s">
        <v>687</v>
      </c>
      <c r="B208" s="49" t="s">
        <v>688</v>
      </c>
      <c r="C208" s="50" t="s">
        <v>88</v>
      </c>
      <c r="D208" s="38" t="s">
        <v>635</v>
      </c>
      <c r="E208" s="39" t="s">
        <v>689</v>
      </c>
      <c r="F208" s="18">
        <v>2026</v>
      </c>
      <c r="G208" s="18">
        <v>1170</v>
      </c>
      <c r="H208" s="18" t="s">
        <v>55</v>
      </c>
      <c r="I208" s="18" t="s">
        <v>637</v>
      </c>
      <c r="J208" s="38"/>
      <c r="K208" s="18" t="s">
        <v>91</v>
      </c>
      <c r="L208" s="18">
        <v>0</v>
      </c>
      <c r="M208" s="18" t="s">
        <v>70</v>
      </c>
      <c r="N208" s="18">
        <v>0</v>
      </c>
      <c r="O208" s="18">
        <v>1170</v>
      </c>
      <c r="P208" s="18">
        <v>1170</v>
      </c>
      <c r="Q208" s="18">
        <v>0</v>
      </c>
      <c r="R208" s="18">
        <v>468</v>
      </c>
      <c r="S208" s="18">
        <v>0</v>
      </c>
      <c r="T208" s="18">
        <v>0</v>
      </c>
      <c r="U208" s="18">
        <v>0</v>
      </c>
      <c r="V208" s="18">
        <v>702</v>
      </c>
      <c r="W208" s="18">
        <v>0</v>
      </c>
      <c r="X208" s="18">
        <v>0</v>
      </c>
      <c r="Y208" s="18">
        <v>0</v>
      </c>
      <c r="Z208" s="18">
        <v>0</v>
      </c>
      <c r="AA208" s="18">
        <v>468</v>
      </c>
      <c r="AB208" s="18">
        <v>468</v>
      </c>
      <c r="AC208" s="18"/>
      <c r="AD208" s="18"/>
      <c r="AE208" s="18" t="s">
        <v>543</v>
      </c>
      <c r="AF208" s="18" t="s">
        <v>126</v>
      </c>
      <c r="AG208" s="38" t="s">
        <v>690</v>
      </c>
      <c r="AH208" s="18" t="s">
        <v>632</v>
      </c>
      <c r="AI208" s="38"/>
    </row>
    <row r="209" s="2" customFormat="1" ht="161" customHeight="1" spans="1:35">
      <c r="A209" s="18" t="s">
        <v>691</v>
      </c>
      <c r="B209" s="49" t="s">
        <v>692</v>
      </c>
      <c r="C209" s="50" t="s">
        <v>88</v>
      </c>
      <c r="D209" s="38" t="s">
        <v>635</v>
      </c>
      <c r="E209" s="39" t="s">
        <v>693</v>
      </c>
      <c r="F209" s="18">
        <v>2026</v>
      </c>
      <c r="G209" s="18">
        <v>798</v>
      </c>
      <c r="H209" s="18" t="s">
        <v>55</v>
      </c>
      <c r="I209" s="18" t="s">
        <v>637</v>
      </c>
      <c r="J209" s="38"/>
      <c r="K209" s="18" t="s">
        <v>91</v>
      </c>
      <c r="L209" s="18">
        <v>0</v>
      </c>
      <c r="M209" s="18" t="s">
        <v>70</v>
      </c>
      <c r="N209" s="18">
        <v>0</v>
      </c>
      <c r="O209" s="18">
        <v>798</v>
      </c>
      <c r="P209" s="18">
        <v>798</v>
      </c>
      <c r="Q209" s="18">
        <v>0</v>
      </c>
      <c r="R209" s="18">
        <v>319.2</v>
      </c>
      <c r="S209" s="18">
        <v>0</v>
      </c>
      <c r="T209" s="18">
        <v>0</v>
      </c>
      <c r="U209" s="18">
        <v>0</v>
      </c>
      <c r="V209" s="18">
        <v>478.8</v>
      </c>
      <c r="W209" s="18">
        <v>0</v>
      </c>
      <c r="X209" s="18">
        <v>0</v>
      </c>
      <c r="Y209" s="18">
        <v>0</v>
      </c>
      <c r="Z209" s="18">
        <v>0</v>
      </c>
      <c r="AA209" s="18">
        <v>319.2</v>
      </c>
      <c r="AB209" s="18">
        <v>319.2</v>
      </c>
      <c r="AC209" s="18"/>
      <c r="AD209" s="18"/>
      <c r="AE209" s="18" t="s">
        <v>543</v>
      </c>
      <c r="AF209" s="18" t="s">
        <v>544</v>
      </c>
      <c r="AG209" s="38" t="s">
        <v>694</v>
      </c>
      <c r="AH209" s="18" t="s">
        <v>632</v>
      </c>
      <c r="AI209" s="38"/>
    </row>
    <row r="210" s="2" customFormat="1" ht="135" customHeight="1" spans="1:35">
      <c r="A210" s="18" t="s">
        <v>695</v>
      </c>
      <c r="B210" s="25" t="s">
        <v>696</v>
      </c>
      <c r="C210" s="50" t="s">
        <v>88</v>
      </c>
      <c r="D210" s="38" t="s">
        <v>635</v>
      </c>
      <c r="E210" s="39" t="s">
        <v>697</v>
      </c>
      <c r="F210" s="18">
        <v>2026</v>
      </c>
      <c r="G210" s="18">
        <v>744</v>
      </c>
      <c r="H210" s="18" t="s">
        <v>55</v>
      </c>
      <c r="I210" s="18" t="s">
        <v>637</v>
      </c>
      <c r="J210" s="38"/>
      <c r="K210" s="18" t="s">
        <v>91</v>
      </c>
      <c r="L210" s="18">
        <v>0</v>
      </c>
      <c r="M210" s="18" t="s">
        <v>70</v>
      </c>
      <c r="N210" s="18">
        <v>0</v>
      </c>
      <c r="O210" s="18">
        <v>744</v>
      </c>
      <c r="P210" s="18">
        <v>744</v>
      </c>
      <c r="Q210" s="18">
        <v>0</v>
      </c>
      <c r="R210" s="18">
        <v>297.6</v>
      </c>
      <c r="S210" s="18">
        <v>0</v>
      </c>
      <c r="T210" s="18">
        <v>0</v>
      </c>
      <c r="U210" s="18">
        <v>0</v>
      </c>
      <c r="V210" s="18">
        <v>446.4</v>
      </c>
      <c r="W210" s="18">
        <v>0</v>
      </c>
      <c r="X210" s="18">
        <v>0</v>
      </c>
      <c r="Y210" s="18">
        <v>0</v>
      </c>
      <c r="Z210" s="18">
        <v>0</v>
      </c>
      <c r="AA210" s="18">
        <v>297.6</v>
      </c>
      <c r="AB210" s="18">
        <v>297.6</v>
      </c>
      <c r="AC210" s="18"/>
      <c r="AD210" s="18"/>
      <c r="AE210" s="18" t="s">
        <v>543</v>
      </c>
      <c r="AF210" s="18" t="s">
        <v>698</v>
      </c>
      <c r="AG210" s="38" t="s">
        <v>699</v>
      </c>
      <c r="AH210" s="18" t="s">
        <v>632</v>
      </c>
      <c r="AI210" s="38"/>
    </row>
    <row r="211" s="3" customFormat="1" ht="39.95" customHeight="1" spans="1:35">
      <c r="A211" s="32" t="s">
        <v>700</v>
      </c>
      <c r="B211" s="33" t="s">
        <v>701</v>
      </c>
      <c r="C211" s="34"/>
      <c r="D211" s="34"/>
      <c r="E211" s="35"/>
      <c r="F211" s="36"/>
      <c r="G211" s="18">
        <f>+G212</f>
        <v>600</v>
      </c>
      <c r="H211" s="18"/>
      <c r="I211" s="18"/>
      <c r="J211" s="18"/>
      <c r="K211" s="18"/>
      <c r="L211" s="18">
        <f t="shared" ref="L211:Z211" si="80">+L212</f>
        <v>0</v>
      </c>
      <c r="M211" s="18"/>
      <c r="N211" s="18">
        <f t="shared" si="80"/>
        <v>0</v>
      </c>
      <c r="O211" s="18">
        <f t="shared" si="80"/>
        <v>0</v>
      </c>
      <c r="P211" s="18">
        <f t="shared" si="80"/>
        <v>0</v>
      </c>
      <c r="Q211" s="18">
        <f t="shared" si="80"/>
        <v>0</v>
      </c>
      <c r="R211" s="18">
        <f t="shared" si="80"/>
        <v>0</v>
      </c>
      <c r="S211" s="18">
        <f t="shared" si="80"/>
        <v>0</v>
      </c>
      <c r="T211" s="18">
        <f t="shared" si="80"/>
        <v>0</v>
      </c>
      <c r="U211" s="18">
        <f t="shared" si="80"/>
        <v>0</v>
      </c>
      <c r="V211" s="18">
        <f t="shared" si="80"/>
        <v>0</v>
      </c>
      <c r="W211" s="18">
        <f t="shared" si="80"/>
        <v>0</v>
      </c>
      <c r="X211" s="18">
        <f t="shared" si="80"/>
        <v>0</v>
      </c>
      <c r="Y211" s="18">
        <f t="shared" si="80"/>
        <v>0</v>
      </c>
      <c r="Z211" s="18">
        <f t="shared" si="80"/>
        <v>0</v>
      </c>
      <c r="AA211" s="36"/>
      <c r="AB211" s="36"/>
      <c r="AC211" s="36"/>
      <c r="AD211" s="36"/>
      <c r="AE211" s="36"/>
      <c r="AF211" s="36"/>
      <c r="AG211" s="37"/>
      <c r="AH211" s="36"/>
      <c r="AI211" s="37"/>
    </row>
    <row r="212" s="2" customFormat="1" ht="30" customHeight="1" spans="1:35">
      <c r="A212" s="18"/>
      <c r="B212" s="46" t="s">
        <v>86</v>
      </c>
      <c r="C212" s="44"/>
      <c r="D212" s="44"/>
      <c r="E212" s="45"/>
      <c r="F212" s="18"/>
      <c r="G212" s="18">
        <f>+G213</f>
        <v>600</v>
      </c>
      <c r="H212" s="18"/>
      <c r="I212" s="18"/>
      <c r="J212" s="18"/>
      <c r="K212" s="18"/>
      <c r="L212" s="18">
        <f t="shared" ref="L212:Z212" si="81">+L213</f>
        <v>0</v>
      </c>
      <c r="M212" s="18"/>
      <c r="N212" s="18">
        <f t="shared" si="81"/>
        <v>0</v>
      </c>
      <c r="O212" s="18">
        <f t="shared" si="81"/>
        <v>0</v>
      </c>
      <c r="P212" s="18">
        <f t="shared" si="81"/>
        <v>0</v>
      </c>
      <c r="Q212" s="18">
        <f t="shared" si="81"/>
        <v>0</v>
      </c>
      <c r="R212" s="18">
        <f t="shared" si="81"/>
        <v>0</v>
      </c>
      <c r="S212" s="18">
        <f t="shared" si="81"/>
        <v>0</v>
      </c>
      <c r="T212" s="18">
        <f t="shared" si="81"/>
        <v>0</v>
      </c>
      <c r="U212" s="18">
        <f t="shared" si="81"/>
        <v>0</v>
      </c>
      <c r="V212" s="18">
        <f t="shared" si="81"/>
        <v>0</v>
      </c>
      <c r="W212" s="18">
        <f t="shared" si="81"/>
        <v>0</v>
      </c>
      <c r="X212" s="18">
        <f t="shared" si="81"/>
        <v>0</v>
      </c>
      <c r="Y212" s="18">
        <f t="shared" si="81"/>
        <v>0</v>
      </c>
      <c r="Z212" s="18">
        <f t="shared" si="81"/>
        <v>0</v>
      </c>
      <c r="AA212" s="18"/>
      <c r="AB212" s="18"/>
      <c r="AC212" s="18"/>
      <c r="AD212" s="18"/>
      <c r="AE212" s="18"/>
      <c r="AF212" s="18"/>
      <c r="AG212" s="38"/>
      <c r="AH212" s="18"/>
      <c r="AI212" s="38"/>
    </row>
    <row r="213" s="2" customFormat="1" ht="135" spans="1:35">
      <c r="A213" s="18">
        <v>1</v>
      </c>
      <c r="B213" s="49" t="s">
        <v>702</v>
      </c>
      <c r="C213" s="50" t="s">
        <v>109</v>
      </c>
      <c r="D213" s="38"/>
      <c r="E213" s="39" t="s">
        <v>703</v>
      </c>
      <c r="F213" s="18">
        <v>2026</v>
      </c>
      <c r="G213" s="18">
        <v>600</v>
      </c>
      <c r="H213" s="18" t="s">
        <v>79</v>
      </c>
      <c r="I213" s="18"/>
      <c r="J213" s="38"/>
      <c r="K213" s="18"/>
      <c r="L213" s="18"/>
      <c r="M213" s="18" t="s">
        <v>704</v>
      </c>
      <c r="N213" s="18"/>
      <c r="O213" s="18"/>
      <c r="P213" s="18"/>
      <c r="Q213" s="18"/>
      <c r="R213" s="18"/>
      <c r="S213" s="18"/>
      <c r="T213" s="18"/>
      <c r="U213" s="18"/>
      <c r="V213" s="18"/>
      <c r="W213" s="18"/>
      <c r="X213" s="18"/>
      <c r="Y213" s="18"/>
      <c r="Z213" s="18"/>
      <c r="AA213" s="18"/>
      <c r="AB213" s="18"/>
      <c r="AC213" s="18"/>
      <c r="AD213" s="18"/>
      <c r="AE213" s="18" t="s">
        <v>105</v>
      </c>
      <c r="AF213" s="18" t="s">
        <v>105</v>
      </c>
      <c r="AG213" s="38"/>
      <c r="AH213" s="18"/>
      <c r="AI213" s="38"/>
    </row>
  </sheetData>
  <autoFilter xmlns:etc="http://www.wps.cn/officeDocument/2017/etCustomData" ref="A5:HU213" etc:filterBottomFollowUsedRange="0">
    <extLst/>
  </autoFilter>
  <mergeCells count="107">
    <mergeCell ref="A1:AI1"/>
    <mergeCell ref="R4:U4"/>
    <mergeCell ref="V4:X4"/>
    <mergeCell ref="B6:E6"/>
    <mergeCell ref="B7:E7"/>
    <mergeCell ref="B8:E8"/>
    <mergeCell ref="B9:E9"/>
    <mergeCell ref="B10:E10"/>
    <mergeCell ref="B12:E12"/>
    <mergeCell ref="B13:E13"/>
    <mergeCell ref="B14:E14"/>
    <mergeCell ref="B17:E17"/>
    <mergeCell ref="B25:E25"/>
    <mergeCell ref="B26:E26"/>
    <mergeCell ref="B33:E33"/>
    <mergeCell ref="B36:E36"/>
    <mergeCell ref="B37:E37"/>
    <mergeCell ref="B39:E39"/>
    <mergeCell ref="B41:E41"/>
    <mergeCell ref="B42:E42"/>
    <mergeCell ref="B45:E45"/>
    <mergeCell ref="B51:E51"/>
    <mergeCell ref="B52:E52"/>
    <mergeCell ref="B55:E55"/>
    <mergeCell ref="B56:E56"/>
    <mergeCell ref="B59:E59"/>
    <mergeCell ref="B60:E60"/>
    <mergeCell ref="B61:E61"/>
    <mergeCell ref="B63:E63"/>
    <mergeCell ref="B65:E65"/>
    <mergeCell ref="B66:E66"/>
    <mergeCell ref="B68:E68"/>
    <mergeCell ref="B69:E69"/>
    <mergeCell ref="B73:E73"/>
    <mergeCell ref="B84:E84"/>
    <mergeCell ref="B85:E85"/>
    <mergeCell ref="B86:E86"/>
    <mergeCell ref="B87:E87"/>
    <mergeCell ref="B90:E90"/>
    <mergeCell ref="B94:E94"/>
    <mergeCell ref="B95:E95"/>
    <mergeCell ref="B97:E97"/>
    <mergeCell ref="B98:E98"/>
    <mergeCell ref="B100:E100"/>
    <mergeCell ref="B101:E101"/>
    <mergeCell ref="B116:E116"/>
    <mergeCell ref="B117:E117"/>
    <mergeCell ref="B119:E119"/>
    <mergeCell ref="B129:E129"/>
    <mergeCell ref="B130:E130"/>
    <mergeCell ref="B131:E131"/>
    <mergeCell ref="B133:E133"/>
    <mergeCell ref="B134:E134"/>
    <mergeCell ref="B136:E136"/>
    <mergeCell ref="B138:E138"/>
    <mergeCell ref="B139:E139"/>
    <mergeCell ref="B141:E141"/>
    <mergeCell ref="B145:E145"/>
    <mergeCell ref="B146:E146"/>
    <mergeCell ref="B149:E149"/>
    <mergeCell ref="B150:E150"/>
    <mergeCell ref="B153:E153"/>
    <mergeCell ref="B158:E158"/>
    <mergeCell ref="B159:E159"/>
    <mergeCell ref="B160:E160"/>
    <mergeCell ref="B162:E162"/>
    <mergeCell ref="B163:E163"/>
    <mergeCell ref="B186:E186"/>
    <mergeCell ref="B190:E190"/>
    <mergeCell ref="B191:E191"/>
    <mergeCell ref="B211:E211"/>
    <mergeCell ref="B212:E212"/>
    <mergeCell ref="A2:A5"/>
    <mergeCell ref="B2:B5"/>
    <mergeCell ref="C2:C5"/>
    <mergeCell ref="D2:D5"/>
    <mergeCell ref="E2:E5"/>
    <mergeCell ref="F2:F5"/>
    <mergeCell ref="G2:G5"/>
    <mergeCell ref="H2:H5"/>
    <mergeCell ref="I2:I5"/>
    <mergeCell ref="J2:J5"/>
    <mergeCell ref="K2:K5"/>
    <mergeCell ref="L2:L5"/>
    <mergeCell ref="M2:M5"/>
    <mergeCell ref="N4:N5"/>
    <mergeCell ref="O4:O5"/>
    <mergeCell ref="P4:P5"/>
    <mergeCell ref="Q4:Q5"/>
    <mergeCell ref="Y4:Y5"/>
    <mergeCell ref="Z4:Z5"/>
    <mergeCell ref="AA2:AA5"/>
    <mergeCell ref="AB2:AB5"/>
    <mergeCell ref="AC2:AC5"/>
    <mergeCell ref="AD2:AD5"/>
    <mergeCell ref="AE2:AE5"/>
    <mergeCell ref="AF2:AF5"/>
    <mergeCell ref="AG2:AG5"/>
    <mergeCell ref="AG47:AG48"/>
    <mergeCell ref="AH2:AH5"/>
    <mergeCell ref="AI2:AI5"/>
    <mergeCell ref="AJ2:AJ5"/>
    <mergeCell ref="AK2:AK5"/>
    <mergeCell ref="AL2:AL5"/>
    <mergeCell ref="AM2:AM5"/>
    <mergeCell ref="N2:P3"/>
    <mergeCell ref="Q2:Z3"/>
  </mergeCells>
  <dataValidations count="1">
    <dataValidation allowBlank="1" showInputMessage="1" showErrorMessage="1" sqref="B132"/>
  </dataValidations>
  <printOptions horizontalCentered="1"/>
  <pageMargins left="0.196527777777778" right="0.354166666666667" top="0.314583333333333" bottom="0.236111111111111" header="0" footer="0.118055555555556"/>
  <pageSetup paperSize="9" scale="38" fitToHeight="0" orientation="landscape" horizontalDpi="600"/>
  <headerFooter alignWithMargins="0">
    <oddFooter>&amp;C&amp;22第 &amp;P 页，共 &amp;N 页</oddFooter>
  </headerFooter>
  <rowBreaks count="10" manualBreakCount="10">
    <brk id="19" max="34" man="1"/>
    <brk id="28" max="34" man="1"/>
    <brk id="46" max="34" man="1"/>
    <brk id="66" max="34" man="1"/>
    <brk id="78" max="34" man="1"/>
    <brk id="128" max="34" man="1"/>
    <brk id="202" max="34" man="1"/>
    <brk id="213" max="16383" man="1"/>
    <brk id="213" max="16383" man="1"/>
    <brk id="213"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2049" name="Label 134" r:id="rId3">
              <controlPr defaultSize="0">
                <anchor moveWithCells="1">
                  <from>
                    <xdr:col>4</xdr:col>
                    <xdr:colOff>0</xdr:colOff>
                    <xdr:row>14</xdr:row>
                    <xdr:rowOff>0</xdr:rowOff>
                  </from>
                  <to>
                    <xdr:col>4</xdr:col>
                    <xdr:colOff>752475</xdr:colOff>
                    <xdr:row>14</xdr:row>
                    <xdr:rowOff>171450</xdr:rowOff>
                  </to>
                </anchor>
              </controlPr>
            </control>
          </mc:Choice>
        </mc:AlternateContent>
        <mc:AlternateContent xmlns:mc="http://schemas.openxmlformats.org/markup-compatibility/2006">
          <mc:Choice Requires="x14">
            <control shapeId="2050" name="Label 75275" r:id="rId4">
              <controlPr defaultSize="0">
                <anchor moveWithCells="1">
                  <from>
                    <xdr:col>4</xdr:col>
                    <xdr:colOff>0</xdr:colOff>
                    <xdr:row>14</xdr:row>
                    <xdr:rowOff>0</xdr:rowOff>
                  </from>
                  <to>
                    <xdr:col>4</xdr:col>
                    <xdr:colOff>752475</xdr:colOff>
                    <xdr:row>14</xdr:row>
                    <xdr:rowOff>171450</xdr:rowOff>
                  </to>
                </anchor>
              </controlPr>
            </control>
          </mc:Choice>
        </mc:AlternateContent>
        <mc:AlternateContent xmlns:mc="http://schemas.openxmlformats.org/markup-compatibility/2006">
          <mc:Choice Requires="x14">
            <control shapeId="2051" name="Label 3" r:id="rId5">
              <controlPr defaultSize="0">
                <anchor moveWithCells="1">
                  <from>
                    <xdr:col>4</xdr:col>
                    <xdr:colOff>409575</xdr:colOff>
                    <xdr:row>14</xdr:row>
                    <xdr:rowOff>0</xdr:rowOff>
                  </from>
                  <to>
                    <xdr:col>4</xdr:col>
                    <xdr:colOff>1047750</xdr:colOff>
                    <xdr:row>14</xdr:row>
                    <xdr:rowOff>171450</xdr:rowOff>
                  </to>
                </anchor>
              </controlPr>
            </control>
          </mc:Choice>
        </mc:AlternateContent>
        <mc:AlternateContent xmlns:mc="http://schemas.openxmlformats.org/markup-compatibility/2006">
          <mc:Choice Requires="x14">
            <control shapeId="2052" name="Label 4" r:id="rId6">
              <controlPr defaultSize="0">
                <anchor moveWithCells="1">
                  <from>
                    <xdr:col>4</xdr:col>
                    <xdr:colOff>409575</xdr:colOff>
                    <xdr:row>14</xdr:row>
                    <xdr:rowOff>0</xdr:rowOff>
                  </from>
                  <to>
                    <xdr:col>4</xdr:col>
                    <xdr:colOff>1047750</xdr:colOff>
                    <xdr:row>14</xdr:row>
                    <xdr:rowOff>171450</xdr:rowOff>
                  </to>
                </anchor>
              </controlPr>
            </control>
          </mc:Choice>
        </mc:AlternateContent>
        <mc:AlternateContent xmlns:mc="http://schemas.openxmlformats.org/markup-compatibility/2006">
          <mc:Choice Requires="x14">
            <control shapeId="2053" name="Label 5" r:id="rId7">
              <controlPr defaultSize="0">
                <anchor moveWithCells="1">
                  <from>
                    <xdr:col>4</xdr:col>
                    <xdr:colOff>0</xdr:colOff>
                    <xdr:row>14</xdr:row>
                    <xdr:rowOff>0</xdr:rowOff>
                  </from>
                  <to>
                    <xdr:col>4</xdr:col>
                    <xdr:colOff>752475</xdr:colOff>
                    <xdr:row>14</xdr:row>
                    <xdr:rowOff>171450</xdr:rowOff>
                  </to>
                </anchor>
              </controlPr>
            </control>
          </mc:Choice>
        </mc:AlternateContent>
        <mc:AlternateContent xmlns:mc="http://schemas.openxmlformats.org/markup-compatibility/2006">
          <mc:Choice Requires="x14">
            <control shapeId="2054" name="Label 6" r:id="rId8">
              <controlPr defaultSize="0">
                <anchor moveWithCells="1">
                  <from>
                    <xdr:col>4</xdr:col>
                    <xdr:colOff>0</xdr:colOff>
                    <xdr:row>14</xdr:row>
                    <xdr:rowOff>0</xdr:rowOff>
                  </from>
                  <to>
                    <xdr:col>4</xdr:col>
                    <xdr:colOff>752475</xdr:colOff>
                    <xdr:row>14</xdr:row>
                    <xdr:rowOff>171450</xdr:rowOff>
                  </to>
                </anchor>
              </controlPr>
            </control>
          </mc:Choice>
        </mc:AlternateContent>
        <mc:AlternateContent xmlns:mc="http://schemas.openxmlformats.org/markup-compatibility/2006">
          <mc:Choice Requires="x14">
            <control shapeId="2055" name="Label 7" r:id="rId9">
              <controlPr defaultSize="0">
                <anchor moveWithCells="1">
                  <from>
                    <xdr:col>4</xdr:col>
                    <xdr:colOff>400050</xdr:colOff>
                    <xdr:row>14</xdr:row>
                    <xdr:rowOff>0</xdr:rowOff>
                  </from>
                  <to>
                    <xdr:col>4</xdr:col>
                    <xdr:colOff>1047750</xdr:colOff>
                    <xdr:row>14</xdr:row>
                    <xdr:rowOff>171450</xdr:rowOff>
                  </to>
                </anchor>
              </controlPr>
            </control>
          </mc:Choice>
        </mc:AlternateContent>
        <mc:AlternateContent xmlns:mc="http://schemas.openxmlformats.org/markup-compatibility/2006">
          <mc:Choice Requires="x14">
            <control shapeId="2056" name="Label 8" r:id="rId10">
              <controlPr defaultSize="0">
                <anchor moveWithCells="1">
                  <from>
                    <xdr:col>4</xdr:col>
                    <xdr:colOff>400050</xdr:colOff>
                    <xdr:row>14</xdr:row>
                    <xdr:rowOff>0</xdr:rowOff>
                  </from>
                  <to>
                    <xdr:col>4</xdr:col>
                    <xdr:colOff>1047750</xdr:colOff>
                    <xdr:row>14</xdr:row>
                    <xdr:rowOff>171450</xdr:rowOff>
                  </to>
                </anchor>
              </controlPr>
            </control>
          </mc:Choice>
        </mc:AlternateContent>
        <mc:AlternateContent xmlns:mc="http://schemas.openxmlformats.org/markup-compatibility/2006">
          <mc:Choice Requires="x14">
            <control shapeId="2057" name="Label 9" r:id="rId11">
              <controlPr defaultSize="0">
                <anchor moveWithCells="1">
                  <from>
                    <xdr:col>4</xdr:col>
                    <xdr:colOff>0</xdr:colOff>
                    <xdr:row>14</xdr:row>
                    <xdr:rowOff>0</xdr:rowOff>
                  </from>
                  <to>
                    <xdr:col>4</xdr:col>
                    <xdr:colOff>752475</xdr:colOff>
                    <xdr:row>14</xdr:row>
                    <xdr:rowOff>171450</xdr:rowOff>
                  </to>
                </anchor>
              </controlPr>
            </control>
          </mc:Choice>
        </mc:AlternateContent>
        <mc:AlternateContent xmlns:mc="http://schemas.openxmlformats.org/markup-compatibility/2006">
          <mc:Choice Requires="x14">
            <control shapeId="2058" name="Label 10" r:id="rId12">
              <controlPr defaultSize="0">
                <anchor moveWithCells="1">
                  <from>
                    <xdr:col>4</xdr:col>
                    <xdr:colOff>0</xdr:colOff>
                    <xdr:row>14</xdr:row>
                    <xdr:rowOff>0</xdr:rowOff>
                  </from>
                  <to>
                    <xdr:col>4</xdr:col>
                    <xdr:colOff>752475</xdr:colOff>
                    <xdr:row>14</xdr:row>
                    <xdr:rowOff>171450</xdr:rowOff>
                  </to>
                </anchor>
              </controlPr>
            </control>
          </mc:Choice>
        </mc:AlternateContent>
        <mc:AlternateContent xmlns:mc="http://schemas.openxmlformats.org/markup-compatibility/2006">
          <mc:Choice Requires="x14">
            <control shapeId="2059" name="Label 11" r:id="rId13">
              <controlPr defaultSize="0">
                <anchor moveWithCells="1">
                  <from>
                    <xdr:col>4</xdr:col>
                    <xdr:colOff>409575</xdr:colOff>
                    <xdr:row>14</xdr:row>
                    <xdr:rowOff>0</xdr:rowOff>
                  </from>
                  <to>
                    <xdr:col>4</xdr:col>
                    <xdr:colOff>1047750</xdr:colOff>
                    <xdr:row>14</xdr:row>
                    <xdr:rowOff>171450</xdr:rowOff>
                  </to>
                </anchor>
              </controlPr>
            </control>
          </mc:Choice>
        </mc:AlternateContent>
        <mc:AlternateContent xmlns:mc="http://schemas.openxmlformats.org/markup-compatibility/2006">
          <mc:Choice Requires="x14">
            <control shapeId="2060" name="Label 12" r:id="rId14">
              <controlPr defaultSize="0">
                <anchor moveWithCells="1">
                  <from>
                    <xdr:col>4</xdr:col>
                    <xdr:colOff>409575</xdr:colOff>
                    <xdr:row>14</xdr:row>
                    <xdr:rowOff>0</xdr:rowOff>
                  </from>
                  <to>
                    <xdr:col>4</xdr:col>
                    <xdr:colOff>1047750</xdr:colOff>
                    <xdr:row>14</xdr:row>
                    <xdr:rowOff>171450</xdr:rowOff>
                  </to>
                </anchor>
              </controlPr>
            </control>
          </mc:Choice>
        </mc:AlternateContent>
        <mc:AlternateContent xmlns:mc="http://schemas.openxmlformats.org/markup-compatibility/2006">
          <mc:Choice Requires="x14">
            <control shapeId="2061" name="Label 13" r:id="rId15">
              <controlPr defaultSize="0">
                <anchor moveWithCells="1">
                  <from>
                    <xdr:col>4</xdr:col>
                    <xdr:colOff>0</xdr:colOff>
                    <xdr:row>14</xdr:row>
                    <xdr:rowOff>0</xdr:rowOff>
                  </from>
                  <to>
                    <xdr:col>4</xdr:col>
                    <xdr:colOff>752475</xdr:colOff>
                    <xdr:row>14</xdr:row>
                    <xdr:rowOff>171450</xdr:rowOff>
                  </to>
                </anchor>
              </controlPr>
            </control>
          </mc:Choice>
        </mc:AlternateContent>
        <mc:AlternateContent xmlns:mc="http://schemas.openxmlformats.org/markup-compatibility/2006">
          <mc:Choice Requires="x14">
            <control shapeId="2062" name="Label 14" r:id="rId16">
              <controlPr defaultSize="0">
                <anchor moveWithCells="1">
                  <from>
                    <xdr:col>4</xdr:col>
                    <xdr:colOff>0</xdr:colOff>
                    <xdr:row>14</xdr:row>
                    <xdr:rowOff>0</xdr:rowOff>
                  </from>
                  <to>
                    <xdr:col>4</xdr:col>
                    <xdr:colOff>752475</xdr:colOff>
                    <xdr:row>14</xdr:row>
                    <xdr:rowOff>171450</xdr:rowOff>
                  </to>
                </anchor>
              </controlPr>
            </control>
          </mc:Choice>
        </mc:AlternateContent>
        <mc:AlternateContent xmlns:mc="http://schemas.openxmlformats.org/markup-compatibility/2006">
          <mc:Choice Requires="x14">
            <control shapeId="2063" name="Label 15" r:id="rId17">
              <controlPr defaultSize="0">
                <anchor moveWithCells="1">
                  <from>
                    <xdr:col>4</xdr:col>
                    <xdr:colOff>400050</xdr:colOff>
                    <xdr:row>14</xdr:row>
                    <xdr:rowOff>0</xdr:rowOff>
                  </from>
                  <to>
                    <xdr:col>4</xdr:col>
                    <xdr:colOff>1047750</xdr:colOff>
                    <xdr:row>14</xdr:row>
                    <xdr:rowOff>171450</xdr:rowOff>
                  </to>
                </anchor>
              </controlPr>
            </control>
          </mc:Choice>
        </mc:AlternateContent>
        <mc:AlternateContent xmlns:mc="http://schemas.openxmlformats.org/markup-compatibility/2006">
          <mc:Choice Requires="x14">
            <control shapeId="2064" name="Label 16" r:id="rId18">
              <controlPr defaultSize="0">
                <anchor moveWithCells="1">
                  <from>
                    <xdr:col>4</xdr:col>
                    <xdr:colOff>400050</xdr:colOff>
                    <xdr:row>14</xdr:row>
                    <xdr:rowOff>0</xdr:rowOff>
                  </from>
                  <to>
                    <xdr:col>4</xdr:col>
                    <xdr:colOff>1047750</xdr:colOff>
                    <xdr:row>14</xdr:row>
                    <xdr:rowOff>171450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Macro1</vt:lpstr>
      <vt:lpstr>Chart1</vt:lpstr>
      <vt:lpstr>2026年计划项目表</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翼向苍宇</cp:lastModifiedBy>
  <cp:revision>1</cp:revision>
  <dcterms:created xsi:type="dcterms:W3CDTF">1996-12-17T09:32:00Z</dcterms:created>
  <cp:lastPrinted>2024-12-17T01:53:00Z</cp:lastPrinted>
  <dcterms:modified xsi:type="dcterms:W3CDTF">2026-03-27T01:55:49Z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69A3863A295943B5B0DAB54B982C917D_13</vt:lpwstr>
  </property>
  <property fmtid="{D5CDD505-2E9C-101B-9397-08002B2CF9AE}" pid="4" name="KSOReadingLayout">
    <vt:bool>true</vt:bool>
  </property>
  <property fmtid="{D5CDD505-2E9C-101B-9397-08002B2CF9AE}" pid="5" name="CalculationRule">
    <vt:i4>0</vt:i4>
  </property>
</Properties>
</file>